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kete" reservationPassword="0"/>
  <workbookPr/>
  <bookViews>
    <workbookView xWindow="240" yWindow="120" windowWidth="14940" windowHeight="9225" activeTab="0"/>
  </bookViews>
  <sheets>
    <sheet name="Rekapitulace" sheetId="1" r:id="rId1"/>
    <sheet name="SO000_SO000.2" sheetId="2" r:id="rId2"/>
    <sheet name="SO102_SO102.1" sheetId="3" r:id="rId3"/>
    <sheet name="SO102_SO102.2" sheetId="4" r:id="rId4"/>
    <sheet name="SO103.1_001" sheetId="5" r:id="rId5"/>
    <sheet name="SO103.1_002" sheetId="6" r:id="rId6"/>
    <sheet name="SO103.1_003" sheetId="7" r:id="rId7"/>
    <sheet name="SO103.1_004" sheetId="8" r:id="rId8"/>
    <sheet name="SO103.1_005" sheetId="9" r:id="rId9"/>
    <sheet name="SO103.1_006" sheetId="10" r:id="rId10"/>
    <sheet name="SO103.1_007" sheetId="11" r:id="rId11"/>
    <sheet name="SO103.1_008" sheetId="12" r:id="rId12"/>
    <sheet name="SO103.2_001" sheetId="13" r:id="rId13"/>
    <sheet name="SO103.2_002" sheetId="14" r:id="rId14"/>
    <sheet name="SO103.2_003" sheetId="15" r:id="rId15"/>
    <sheet name="SO103.2_004" sheetId="16" r:id="rId16"/>
    <sheet name="SO301_SO301.3" sheetId="17" r:id="rId17"/>
    <sheet name="SO302" sheetId="18" r:id="rId18"/>
    <sheet name="SO351_SO351.1" sheetId="19" r:id="rId19"/>
    <sheet name="SO451" sheetId="20" r:id="rId20"/>
  </sheets>
  <definedNames/>
  <calcPr/>
  <webPublishing/>
</workbook>
</file>

<file path=xl/sharedStrings.xml><?xml version="1.0" encoding="utf-8"?>
<sst xmlns="http://schemas.openxmlformats.org/spreadsheetml/2006/main" count="6911" uniqueCount="1144">
  <si>
    <t>Rekapitulace ceny</t>
  </si>
  <si>
    <t>Stavba: 21007 - III/40618 Telč, ul. Radkovská,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</si>
  <si>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</si>
  <si>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</si>
  <si>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</si>
  <si>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</si>
  <si>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</si>
  <si>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</si>
  <si>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</si>
  <si>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</si>
  <si>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</si>
  <si>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</si>
  <si>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</si>
  <si>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</si>
  <si>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21007</t>
  </si>
  <si>
    <t>III/40618 Telč, ul. Radkovská, PD</t>
  </si>
  <si>
    <t>O</t>
  </si>
  <si>
    <t>Objekt:</t>
  </si>
  <si>
    <t>SO000</t>
  </si>
  <si>
    <t>Všeobecné a ostatní náklady</t>
  </si>
  <si>
    <t>O1</t>
  </si>
  <si>
    <t>Rozpočet:</t>
  </si>
  <si>
    <t>0,00</t>
  </si>
  <si>
    <t>15,00</t>
  </si>
  <si>
    <t>21,00</t>
  </si>
  <si>
    <t>3</t>
  </si>
  <si>
    <t>2</t>
  </si>
  <si>
    <t>SO000.2</t>
  </si>
  <si>
    <t>Všeobecné a ostatní náklady - Město Telč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</si>
  <si>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</si>
  <si>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</si>
  <si>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</si>
  <si>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</si>
  <si>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</si>
  <si>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</si>
  <si>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</si>
  <si>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</si>
  <si>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</si>
  <si>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</si>
  <si>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</si>
  <si>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</si>
  <si>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</si>
  <si>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</si>
  <si>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</si>
  <si>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</si>
  <si>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</si>
  <si>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</si>
  <si>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</si>
  <si>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SO000.2</t>
  </si>
  <si>
    <t>SD</t>
  </si>
  <si>
    <t>Všeobecné konstrukce a práce</t>
  </si>
  <si>
    <t>P</t>
  </si>
  <si>
    <t>01443</t>
  </si>
  <si>
    <t>R</t>
  </si>
  <si>
    <t>ZAJIŠTĚNÍ STÁLÉ DODÁVKY PITNÉ VODY PROVIZORNÍM NAPOJENÍM (SUCHOVODEM) OBJEKTŮ V ÚZEMÍ NA VODOVOD</t>
  </si>
  <si>
    <t>KPL</t>
  </si>
  <si>
    <t>PP</t>
  </si>
  <si>
    <t>Při realizaci přeložky vodovodu úseku č. 1 
Zahrnuje potřebný materiál + práce 
čerpáno se souhlasem TD a objednatele</t>
  </si>
  <si>
    <t>VV</t>
  </si>
  <si>
    <t>1=1,000 [A]</t>
  </si>
  <si>
    <t>TS</t>
  </si>
  <si>
    <t>zahrnuje náklady na náhradní zásobení</t>
  </si>
  <si>
    <t>02730</t>
  </si>
  <si>
    <t/>
  </si>
  <si>
    <t>POMOC PRÁCE ZŘÍZ NEBO ZAJIŠŤ OCHRANU INŽENÝRSKÝCH SÍTÍ</t>
  </si>
  <si>
    <t>2022_OTSKP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</si>
  <si>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Zajištění stavby proti škodám na okolních pozemcích a objektech.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</si>
  <si>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</si>
  <si>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</si>
  <si>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</si>
  <si>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dle SOD.</t>
  </si>
  <si>
    <t>zahrnuje veškeré náklady spojené s objednatelem požadovanými pracemi,  
- pro stanovení orientační investorské ceny určete jednotkovou cenu jako 1% odhadované ceny stavby</t>
  </si>
  <si>
    <t>02911</t>
  </si>
  <si>
    <t>A</t>
  </si>
  <si>
    <t>OSTATNÍ POŽADAVKY - GEODETICKÉ ZAMĚŘENÍ</t>
  </si>
  <si>
    <t>"Veškerá nutná zaměření nutná k realizaci díla dle SOD (např. vytyčení stavby a obvodu staveniště apod.) a k uvedení stavby do  
užívání a řádnému předání dokončeného díla.  
Vytyčení stavby , zřízení vytyčovací sítě stavby"  
Vytyčování během realizace stavby a průběžná geodetická činnost.</t>
  </si>
  <si>
    <t>zahrnuje veškeré náklady spojené s objednatelem požadovanými pracemi</t>
  </si>
  <si>
    <t>B</t>
  </si>
  <si>
    <t>Geometrický oddělovací plán pro majetkové vypořádání vlastnických vztahů, potvrzený katastrálním úřadem dle SOD,  
Vypracování geometrických plánů pro majetkové vypořádání  a geometrických plánů pro věcná břemena dle požadavků správců.</t>
  </si>
  <si>
    <t>02940</t>
  </si>
  <si>
    <t>OSTATNÍ POŽADAVKY - VYPRACOVÁNÍ DOKUMENTACE</t>
  </si>
  <si>
    <t>Dokumentace skutečného provedení stavby dle SOD. Výkresy a související písemnosti zhotovené stavby potřebné pro evidenci pozemní komunikace. Výkresy odchylek a změn stavby oproti DUSP+PDPS. Ověření podpisem odpovědného zástupce zhotovitele a správce stavby.   
Zadavatel poskytne dokumentaci v otevřeném formátu *.dwg.</t>
  </si>
  <si>
    <t>7</t>
  </si>
  <si>
    <t>02946</t>
  </si>
  <si>
    <t>OSTAT POŽADAVKY - FOTODOKUMENTACE</t>
  </si>
  <si>
    <t>1x měsíčně sada barevných fotografií v tištěné i elektronické formě 
1x závěrečná fotodokumentace v albu s popisem v tištěné i elektronické podobě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</si>
  <si>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</si>
  <si>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8</t>
  </si>
  <si>
    <t>03100</t>
  </si>
  <si>
    <t>ZAŘÍZENÍ STAVENIŠTĚ - ZŘÍZENÍ, PROVOZ, DEMONTÁŽ</t>
  </si>
  <si>
    <t>Zhotovitel je povinen si zajistit plochy pro zařízení staveniště včetně zajištění 
pronájmu pozemku, zajištění souhlasu napojení na veřejné sítě a projednání 
přístupových cest. 
Zařízení staveniště je podrobněji specifikováno v SOD.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</si>
  <si>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</si>
  <si>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</si>
  <si>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</si>
  <si>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Úhrnná částka musí obsahovat veškeré náklady na dočasné úpravy a regulaci 
dopravy (i pěší) na staveništi a nezbytné značení a opatření vyplývající z 
požadavků BOZP na staveništi vč. provizorních lávek, nájezdů,... 
Trasy pro pěší v souladu s vyhl. č. 398/2009 Sb., o obecných technických 
požadavcích zabezpečujících bezbariérové užívání staveb. 
Po dobu realizace stavby zajištěn přístup k objektům pro požární techniku, policii, 
záchranné služby ( složky IZS).</t>
  </si>
  <si>
    <t>zahrnuje objednatelem povolené náklady na požadovaná zařízení zhotovitele</t>
  </si>
  <si>
    <t>SO102</t>
  </si>
  <si>
    <t>Místní komunikace</t>
  </si>
  <si>
    <t>SO102.1</t>
  </si>
  <si>
    <t xml:space="preserve">  SO102.1</t>
  </si>
  <si>
    <t>015111</t>
  </si>
  <si>
    <t>POPLATKY ZA LIKVIDACI ODPADŮ NEKONTAMINOVANÝCH - 17 05 04  VYTĚŽENÉ ZEMINY A HORNINY -  I. TŘÍDA TĚŽITELNOSTI</t>
  </si>
  <si>
    <t>T</t>
  </si>
  <si>
    <t>pol. 11130: 207*0,15*1,8=55,890 [A] 
pol. 17120: 408,85*1,8=735,930 [B] 
Celkem: A+B=791,820 [C]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</si>
  <si>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</si>
  <si>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</si>
  <si>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</si>
  <si>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pol. 11315: 2=2,000 [A] 
pol. 11352: 66*0,15=9,900 [B] 
pol. 96687: 1*0,2=0,200 [C] 
Celkem: (A+B+C)*2,3=27,830 [D]</t>
  </si>
  <si>
    <t>Zemní práce</t>
  </si>
  <si>
    <t>11130</t>
  </si>
  <si>
    <t>SEJMUTÍ DRNU</t>
  </si>
  <si>
    <t>M2</t>
  </si>
  <si>
    <t>sejmutí drnu v tl. 150 mm 
planimetrováno ze situace (zaměření stáv. stavu) programem autocad, koef sklonu svahu 1,2 
včetně odvozu a uložení na skládku do dodavatelem určené vzdálenosti</t>
  </si>
  <si>
    <t>v rovině: 38+85=123,000 [A] 
ve svahu: (70)*1,20=84,000 [B] 
Celkem: A+B=207,000 [C]</t>
  </si>
  <si>
    <t>včetně vodorovné dopravy  a uložení na skládku</t>
  </si>
  <si>
    <t>11313</t>
  </si>
  <si>
    <t>ODSTRANĚNÍ KRYTU ZPEVNĚNÝCH PLOCH S ASFALTOVÝM POJIVEM</t>
  </si>
  <si>
    <t>M3</t>
  </si>
  <si>
    <t>odstranění zbytku podkl. asf. vrstev vozovky (po frézování) 
odvoz a uložení na meziskládce v těsné blízkosti stavby 
použito do vrstvy určené pro recyklaci za studena 
planimetrováno ze situace programem autocad</t>
  </si>
  <si>
    <t>(30+910+44)*0,1=98,400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</si>
  <si>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</si>
  <si>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</si>
  <si>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</si>
  <si>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odstranění skrytých betonových částí 
odvoz na skládku do dodavatelem určené vzdálenosti</t>
  </si>
  <si>
    <t>2=2,000 [A]</t>
  </si>
  <si>
    <t>11332</t>
  </si>
  <si>
    <t>ODSTRANĚNÍ PODKLADŮ ZPEVNĚNÝCH PLOCH Z KAMENIVA NESTMELENÉHO</t>
  </si>
  <si>
    <t>na místních komunikacích v tl. 250 mm 
o použití materiálu do násypů rozhodne TDI , nebude použito do konstrukce vozovky 
planimetrováno ze situace programem autocad</t>
  </si>
  <si>
    <t>(30+910+44)*0,25=246,000 [A]</t>
  </si>
  <si>
    <t>11352</t>
  </si>
  <si>
    <t>ODSTRANĚNÍ CHODNÍKOVÝCH A SILNIČNÍCH OBRUBNÍKŮ BETONOVÝCH</t>
  </si>
  <si>
    <t>M</t>
  </si>
  <si>
    <t>odstranění stávajících sil. obrubníků včetně betonového lože 
odvoz na skládku do dodavatelem určené vzdálenosti  
planimetrováno ze situace programem autocad</t>
  </si>
  <si>
    <t>14+13+32+7=66,000 [A]</t>
  </si>
  <si>
    <t>11372</t>
  </si>
  <si>
    <t>FRÉZOVÁNÍ ZPEVNĚNÝCH PLOCH ASFALTOVÝCH</t>
  </si>
  <si>
    <t>odfrézování asfaltového krytu 
odvoz a uložení na meziskládce v těsné blízkosti stavby 
použito do vrstvy určené pro recyklaci za studena 
planimetrováno ze situace programem autocad</t>
  </si>
  <si>
    <t>(165+910+44)*0,04=44,760 [A]</t>
  </si>
  <si>
    <t>113765</t>
  </si>
  <si>
    <t>FRÉZOVÁNÍ DRÁŽKY PRŮŘEZU DO 600MM2 V ASFALTOVÉ VOZOVCE</t>
  </si>
  <si>
    <t>včetně odvozu a uložení na skládku a poplatku za skládku 
vpusti, podél obrub, napojení na stáv. vozovku</t>
  </si>
  <si>
    <t>podél ul. vpustí: 1*(0,5*3)=1,500 [A] 
podél obrub: 91,5+17,5=109,000 [B] 
napojení na stáv. vozovku: 11+9+5+7=32,000 [C] 
Celkem: A+B+C=142,500 [D]</t>
  </si>
  <si>
    <t>Položka zahrnuje veškerou manipulaci s vybouranou sutí a s vybouranými hmotami vč. uložení na skládku.</t>
  </si>
  <si>
    <t>12373</t>
  </si>
  <si>
    <t>ODKOP PRO SPOD STAVBU SILNIC A ŽELEZNIC TŘ. I</t>
  </si>
  <si>
    <t>výkopy z trasy tř.I, včetně úpravy terénu po odtěžení 
odvoz na skládku do dodavatelem určené vzdálenosti 
planimetrováno programem autocad a ze situace</t>
  </si>
  <si>
    <t>(30+555+38)*0,65=404,950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</si>
  <si>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</si>
  <si>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125732</t>
  </si>
  <si>
    <t>a</t>
  </si>
  <si>
    <t>VYKOPÁVKY ZE ZEMNÍKŮ A SKLÁDEK TŘ. I, ODVOZ DO 2KM</t>
  </si>
  <si>
    <t>natěžení a dovoz vhodného materiálu z meziskládky v místě stavby</t>
  </si>
  <si>
    <t>násyp viz. pol. 11332: 246=246,000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</si>
  <si>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</si>
  <si>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</t>
  </si>
  <si>
    <t>125738</t>
  </si>
  <si>
    <t>VYKOPÁVKY ZE ZEMNÍKŮ A SKLÁDEK TŘ. I, ODVOZ DO 20KM</t>
  </si>
  <si>
    <t>nákup, natěžení a dovoz vhodného materiálu</t>
  </si>
  <si>
    <t>násyp: pol. 171111 - pol. 11332: 300-246=54,000 [A] 
aktivní zóna: pol. 171303: 370,8=370,800 [B] 
Celkem: A+B=424,800 [C]</t>
  </si>
  <si>
    <t>13</t>
  </si>
  <si>
    <t>b</t>
  </si>
  <si>
    <t>ornice v rovině tl. 0,15 m: 232*0,15=34,800 [B]</t>
  </si>
  <si>
    <t>14</t>
  </si>
  <si>
    <t>13173</t>
  </si>
  <si>
    <t>HLOUBENÍ JAM ZAPAŽ I NEPAŽ TŘ. I</t>
  </si>
  <si>
    <t>výkop pro ul. vpust UV15 
odvoz na skládku do dodavatelem určené vzdálenosti</t>
  </si>
  <si>
    <t>(1*1*1*1,5)=1,500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</si>
  <si>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</si>
  <si>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15</t>
  </si>
  <si>
    <t>13273</t>
  </si>
  <si>
    <t>HLOUBENÍ RÝH ŠÍŘ DO 2M PAŽ I NEPAŽ TŘ. I</t>
  </si>
  <si>
    <t>výkop pro přípojky ul.vpusti UV15 
odvoz na skládku do dodavatelem určené vzdálenosti</t>
  </si>
  <si>
    <t>2*0,8*1,5=2,400 [A]</t>
  </si>
  <si>
    <t>16</t>
  </si>
  <si>
    <t>171111</t>
  </si>
  <si>
    <t>ULOŽENÍ SYP DO NÁSYPŮ SE ZLEPŠENÍM ZEMINY SE ZHUT DO 95% PS</t>
  </si>
  <si>
    <t>Požadavky a výsledné parametry dle ČSN 736133. 
Kompletní provedení včetně uložení,úpravy násypového materiálu, hutnění, atp. 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 
planimetrováno ze situace a podélného profilu</t>
  </si>
  <si>
    <t>250*1,2=300,000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</si>
  <si>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</si>
  <si>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</si>
  <si>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17120</t>
  </si>
  <si>
    <t>ULOŽENÍ SYPANINY DO NÁSYPŮ A NA SKLÁDKY BEZ ZHUTNĚNÍ</t>
  </si>
  <si>
    <t>uložení vykopaného materiálu na skládku</t>
  </si>
  <si>
    <t>pol. 12373: 404,95=404,950 [A] 
pol. 13173: 1,5=1,500 [B] 
pol. 13273: 2,4=2,400 [C] 
Celkem: A+B+C=408,850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</si>
  <si>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</si>
  <si>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</si>
  <si>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171303</t>
  </si>
  <si>
    <t>ULOŽENÍ SYPANINY DO NÁSYPŮ V AKTIV ZÓNĚ SE ZHUT DO 100% PS</t>
  </si>
  <si>
    <t>Požadavky a výsledné parametry dle ČSN 736133. 
Kompletní provedení včetně uložení,případné úpravy násypového materiálu hydraulickými pojivy, hutnění, atp. 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 
vhodný materiál fr. 0/125 
planimetrováno ze situace programem autocad</t>
  </si>
  <si>
    <t>30*0,5=15,000 [A] 
555*1,2*0,5=333,000 [B] 
38*1,2*0,5=22,800 [C] 
Celkem: A+B+C=370,800 [D]</t>
  </si>
  <si>
    <t>19</t>
  </si>
  <si>
    <t>17581</t>
  </si>
  <si>
    <t>OBSYP POTRUBÍ A OBJEKTŮ Z NAKUPOVANÝCH MATERIÁLŮ</t>
  </si>
  <si>
    <t>zásyp a podsyp z ŠP 0/32 v místě UV,  pro přípojky UV až po konstrukci vozovky 
Kompletní provedení včetně  nákupu a dodávky, včetně všech souvisejících prací (např.natěžení, dopravy, uložení,úprava, hutnění, atp.).  
Veškeré práce a použitý materiál musí být odsouhlasen TDI.  
odečteno ze situace</t>
  </si>
  <si>
    <t>obsyp UV: 1*(1*1*1-0,5*0,5*1)=0,750 [A] 
přípojky UV: (2)*0,8*1=1,600 [B] 
Celkem: A+B=2,350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</si>
  <si>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</si>
  <si>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20</t>
  </si>
  <si>
    <t>18110</t>
  </si>
  <si>
    <t>ÚPRAVA PLÁNĚ SE ZHUTNĚNÍM V HORNINĚ TŘ. I</t>
  </si>
  <si>
    <t>planimetrováno ze situace programem autocad</t>
  </si>
  <si>
    <t>30+555+38=623,000 [A]</t>
  </si>
  <si>
    <t>položka zahrnuje úpravu pláně včetně vyrovnání výškových rozdílů. Míru zhutnění určuje projekt.</t>
  </si>
  <si>
    <t>21</t>
  </si>
  <si>
    <t>18232</t>
  </si>
  <si>
    <t>ROZPROSTŘENÍ ORNICE V ROVINĚ V TL DO 0,15M</t>
  </si>
  <si>
    <t>rozprostření ornice v tl. 0.15m</t>
  </si>
  <si>
    <t>kubatury stanoveny planimetrováním ze situace 
51+6+175=232,000 [A]</t>
  </si>
  <si>
    <t>položka zahrnuje:  
nutné přemístění ornice z dočasných skládek vzdálených do 50m  
rozprostření ornice v předepsané tloušťce v rovině a ve svahu do 1:5</t>
  </si>
  <si>
    <t>22</t>
  </si>
  <si>
    <t>18241</t>
  </si>
  <si>
    <t>ZALOŽENÍ TRÁVNÍKU RUČNÍM VÝSEVEM</t>
  </si>
  <si>
    <t>založení trávníku v rovině - 2x frézování, vláčení, uhrabání, vysbírání kamenů, výsev se zapravením osiva, válení, 1. posekání s odvozem odpadů, trávní směs, zálivka 1x po 5 l/m2</t>
  </si>
  <si>
    <t>pol. 18232: 232=232,000 [A]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</si>
  <si>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</si>
  <si>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</si>
  <si>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</si>
  <si>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</si>
  <si>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ošetření trávníku 2x - kosení trávy se shrabáním a odvozem na skládku, příp. dosev nevzešlých míst   
2*(součet pol. č. 18241)   
Do doby předání stavby (předpoklad 2x)   
Po předání stavby zhotovitelem bude předáno k údržbě na KSÚSV</t>
  </si>
  <si>
    <t>2*232=464,000 [A]</t>
  </si>
  <si>
    <t>Zahrnuje pokosení se shrabáním, naložení shrabků na dopravní prostředek, s odvozem a se složením, to vše bez ohledu na sklon terénu 
zahrnuje nutné zalití a hnojení</t>
  </si>
  <si>
    <t>Základy</t>
  </si>
  <si>
    <t>24</t>
  </si>
  <si>
    <t>21461</t>
  </si>
  <si>
    <t>SEPARAČNÍ GEOTEXTILIE</t>
  </si>
  <si>
    <t>separační geotextílie v souladu s TP97 
odolnost proti protlačení (CBR test) větší než 3kN 
odolnost proti proražení menší než 10 mm 
tažnost větší než 50% 
pro oddělení vrstvy aktivní zóny od zemního tělesa 
použita v případě že nevyhoví filtrační kritéria dle ČSN 73 6133  
čerpáno se souhlasem TDI a objednatele</t>
  </si>
  <si>
    <t>viz. pol. 18110: 623=623,000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</si>
  <si>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</si>
  <si>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</si>
  <si>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25</t>
  </si>
  <si>
    <t>56333</t>
  </si>
  <si>
    <t>VOZOVKOVÉ VRSTVY ZE ŠTĚRKODRTI TL. DO 150MM</t>
  </si>
  <si>
    <t>štěrkodrť ŠDa 0/32 v tl. 150 mm 
plocha planimetrována ze situace programem autocad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</si>
  <si>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</si>
  <si>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26</t>
  </si>
  <si>
    <t>56335</t>
  </si>
  <si>
    <t>VOZOVKOVÉ VRSTVY ZE ŠTĚRKODRTI TL. DO 250MM</t>
  </si>
  <si>
    <t>štěrkodrť ŠDa 0/63 v tl. 250 mm 
plocha planimetrována ze situace programem autocad</t>
  </si>
  <si>
    <t>30=30,000 [A] 
555*1,15=638,250 [B] 
38*1,15=43,700 [C] 
Celkem: A+B+C=711,950 [D]</t>
  </si>
  <si>
    <t>27</t>
  </si>
  <si>
    <t>572123</t>
  </si>
  <si>
    <t>INFILTRAČNÍ POSTŘIK Z EMULZE DO 1,0KG/M2</t>
  </si>
  <si>
    <t>PI-C (C65 BP 5) 0.80 kg/m2   
ČSN 736129, ČSN EN 13808</t>
  </si>
  <si>
    <t>plná konstrukce vozovky (na vrstvu ŠDa 0/32 tl. 150 mm): 30+555+38=623,000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</si>
  <si>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</si>
  <si>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</si>
  <si>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</si>
  <si>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</si>
  <si>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PS-C (C65 BP 5) 0.40 kg/m2   
ČSN 736129, ČSN EN 13808</t>
  </si>
  <si>
    <t>na vrstvu ACP: 130+623=753,000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</si>
  <si>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</si>
  <si>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29</t>
  </si>
  <si>
    <t>574A34</t>
  </si>
  <si>
    <t>ASFALTOVÝ BETON PRO OBRUSNÉ VRSTVY ACO 11+, 11S TL. 40MM</t>
  </si>
  <si>
    <t>obrusná vrstva ACO 11+, 50/70 tl. 40 mm</t>
  </si>
  <si>
    <t>napojení zpevněných ploch: 130=130,000 [A] 
plná konstrukce vozovky: 30+555+38=623,000 [B] 
Celkem: A+B=753,000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</si>
  <si>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</si>
  <si>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30</t>
  </si>
  <si>
    <t>574E06</t>
  </si>
  <si>
    <t>ASFALTOVÝ BETON PRO PODKLADNÍ VRSTVY ACP 16+, 16S</t>
  </si>
  <si>
    <t>podkladní vrstva ACP 16+, 50/70 v průměrné tl. 50 mm</t>
  </si>
  <si>
    <t>130*0,05=6,500 [A]</t>
  </si>
  <si>
    <t>31</t>
  </si>
  <si>
    <t>574E56</t>
  </si>
  <si>
    <t>ASFALTOVÝ BETON PRO PODKLADNÍ VRSTVY ACP 16+, 16S TL. 60MM</t>
  </si>
  <si>
    <t>podkladní vrstva ACP 16+, 50/70 tl. 60 mm</t>
  </si>
  <si>
    <t>Potrubí</t>
  </si>
  <si>
    <t>32</t>
  </si>
  <si>
    <t>87433</t>
  </si>
  <si>
    <t>POTRUBÍ Z TRUB PLASTOVÝCH ODPADNÍCH DN DO 150MM</t>
  </si>
  <si>
    <t>2021_OTSKP</t>
  </si>
  <si>
    <t>přípojka UV vpusti z PP DN150 SN10 
vč. tvarovek, odbočných tvarovek popř. navrtávacích tvarovek 
UV15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</si>
  <si>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</si>
  <si>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33</t>
  </si>
  <si>
    <t>89712</t>
  </si>
  <si>
    <t>VPUSŤ KANALIZAČNÍ ULIČNÍ KOMPLETNÍ Z BETONOVÝCH DÍLCŮ</t>
  </si>
  <si>
    <t>KUS</t>
  </si>
  <si>
    <t>UV včetně mříže D400 
UV15 
komplet vč. podkladního betonu, štěrku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</si>
  <si>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</si>
  <si>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Ostatní konstrukce a práce</t>
  </si>
  <si>
    <t>34</t>
  </si>
  <si>
    <t>916621</t>
  </si>
  <si>
    <t>VODÍCÍ STĚNY Z DÍLCŮ BETON - DOD A MONTÁŽ</t>
  </si>
  <si>
    <t>Betonové svodidlo (vodící stěna city bloc) 
sestava s retroreflexní úpravou 
2x oblouk 90 R1,0 - 1000/500/440 
2x oblouk 90 R0,5 - 500/500/440 
1x 1000/500/440 
viz. příloha 04 bezbariérové řešení - detaily (SO 103)</t>
  </si>
  <si>
    <t>(2*1+2*0,5+1)*2=8,000 [A]</t>
  </si>
  <si>
    <t>položka zahrnuje: 
- dodání zařízení v předepsaném provedení včetně jejich osazení 
- údržbu po celou dobu trvání funkce, náhradu zničených nebo ztracených kusů, nutnou opravu poškozených částí 
v položce se vykazují dočasné prefabrikované vodící betonové stěny výšky max. 60cm. Dočasné vodící stěny z prefabrikovaných betonových svodidel standardních výšek se vykazují v položkách 911**2, 911**3 a 911**9.</t>
  </si>
  <si>
    <t>35</t>
  </si>
  <si>
    <t>917224</t>
  </si>
  <si>
    <t>SILNIČNÍ A CHODNÍKOVÉ OBRUBY Z BETONOVÝCH OBRUBNÍKŮ ŠÍŘ 150MM</t>
  </si>
  <si>
    <t>bet. silniční obrubník 
včetně bet. lože z C20/25 n XF3 
planimetrováno ze situace</t>
  </si>
  <si>
    <t>sil. bet obrubníky 250 x150 včetně přechodových obrubníků (levý, pravý): 12+11+33+27+8,5=91,500 [A] 
sil. bet obrubníky nájezdový 150 x150: 2+2+6,5+7=17,500 [B] 
Celkem: A+B=109,000 [C]</t>
  </si>
  <si>
    <t>Položka zahrnuje:  
dodání a pokládku betonových obrubníků o rozměrech předepsaných zadávací dokumentací  
betonové lože i boční betonovou opěrku.</t>
  </si>
  <si>
    <t>36</t>
  </si>
  <si>
    <t>919112</t>
  </si>
  <si>
    <t>ŘEZÁNÍ ASFALTOVÉHO KRYTU VOZOVEK TL DO 100MM</t>
  </si>
  <si>
    <t>v místech napojení na stáv. místní komunikace: 11+9+5+7=32,000 [A]</t>
  </si>
  <si>
    <t>položka zahrnuje řezání vozovkové vrstvy v předepsané tloušťce, včetně spotřeby vody</t>
  </si>
  <si>
    <t>37</t>
  </si>
  <si>
    <t>931325</t>
  </si>
  <si>
    <t>TĚSNĚNÍ DILATAČ SPAR ASF ZÁLIVKOU MODIFIK PRŮŘ DO 600MM2</t>
  </si>
  <si>
    <t>zálivka dle ČSN EN 14 188-1, typ N2 
včetně vyčištění spáry a spojovacího nátěru</t>
  </si>
  <si>
    <t>viz. pol. 113765: 142,5=142,500 [A]</t>
  </si>
  <si>
    <t>položka zahrnuje dodávku a osazení předepsaného materiálu, očištění ploch spáry před úpravou, očištění okolí spáry po úpravě 
nezahrnuje těsnící profil</t>
  </si>
  <si>
    <t>38</t>
  </si>
  <si>
    <t>96687</t>
  </si>
  <si>
    <t>VYBOURÁNÍ ULIČNÍCH VPUSTÍ KOMPLETNÍCH</t>
  </si>
  <si>
    <t>odečteno ze situace  
včetně zásypu a zhutnění 
vč. odvozu a uložení na skládku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</si>
  <si>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</si>
  <si>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39</t>
  </si>
  <si>
    <t>96718</t>
  </si>
  <si>
    <t>VYBOURÁNÍ ČÁSTÍ KONSTRUKCÍ KOVOVÝCH</t>
  </si>
  <si>
    <t>odstranění mříže stávající uliční vpusti 
před realizací bude odsouhlaseno TDI    
bude fakturováno dle skutečně provedených prací   
čerpáno se souhlasem TDI a objednatele 
cena za odkup bude řešena dle smlouvy s investorem - zhotovitel dodá objednateli přejímací doklad, na základě kterého bude objednatelem vystavena faktura přímo výkupně tříděného odpadu</t>
  </si>
  <si>
    <t>1*70/1000=0,070 [A]</t>
  </si>
  <si>
    <t>položka zahrnuje: 
- veškerou manipulaci s vybouranou sutí a hmotami včetně uložení na skládku, 
- veškeré další práce plynoucí z technologického předpisu a z platných předpisů,</t>
  </si>
  <si>
    <t>40</t>
  </si>
  <si>
    <t>969233</t>
  </si>
  <si>
    <t>VYBOURÁNÍ POTRUBÍ DN DO 150MM KANALIZAČ</t>
  </si>
  <si>
    <t>vybourání stáv. přípojek ul. vpustí 
včetně zásypu a zhutnění 
vč. odvozu, uložení na skládku a poplatku za skládku  
čerpáno dle skutečnosti se souhlasem objednatele</t>
  </si>
  <si>
    <t>1*2=2,000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</si>
  <si>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</si>
  <si>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SO102.2</t>
  </si>
  <si>
    <t>Definitivní dopravní značení</t>
  </si>
  <si>
    <t xml:space="preserve">  SO102.2</t>
  </si>
  <si>
    <t>914131</t>
  </si>
  <si>
    <t>DOPRAVNÍ ZNAČKY ZÁKLADNÍ VELIKOSTI OCELOVÉ FÓLIE TŘ 2 - DODÁVKA A MONTÁŽ</t>
  </si>
  <si>
    <t>odečteno ze situace</t>
  </si>
  <si>
    <t>3=3,000 [A]</t>
  </si>
  <si>
    <t>položka zahrnuje:  
- dodávku a montáž značek v požadovaném provedení</t>
  </si>
  <si>
    <t>914133</t>
  </si>
  <si>
    <t>DOPRAVNÍ ZNAČKY ZÁKLADNÍ VELIKOSTI OCELOVÉ FÓLIE TŘ 2 - DEMONTÁŽ</t>
  </si>
  <si>
    <t>stáv. DZ, včetně odvozu a  likvidace v režii zhotovitele   
odečteno ze situace</t>
  </si>
  <si>
    <t>Položka zahrnuje odstranění, demontáž a odklizení materiálu s odvozem na předepsané místo</t>
  </si>
  <si>
    <t>914331</t>
  </si>
  <si>
    <t>DOPRAV ZNAČKY ZMENŠ VEL OCEL FÓLIE TŘ 2 - DODÁVKA A MONT</t>
  </si>
  <si>
    <t>značka C4a umístěna na podstavci</t>
  </si>
  <si>
    <t>položka zahrnuje: 
- dodávku a montáž značek v požadovaném provedení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</si>
  <si>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</si>
  <si>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</si>
  <si>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</si>
  <si>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</si>
  <si>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</si>
  <si>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914951</t>
  </si>
  <si>
    <t>SLOUP A STOJKY DZ Z JÄKL PROFILŮ PRO OCEL STOJAN DOD A MONT</t>
  </si>
  <si>
    <t>položka zahrnuje: 
- sloupky a upevňovací zařízení včetně jejich osazení (betonová patka, zemní práce)</t>
  </si>
  <si>
    <t>915211</t>
  </si>
  <si>
    <t>VODOROVNÉ DOPRAVNÍ ZNAČENÍ PLASTEM HLADKÉ - DODÁVKA A POKLÁDKA</t>
  </si>
  <si>
    <t>V 2b (1,5/1,5/0,125): 20*0,5*0,125=1,250 [B]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</si>
  <si>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</si>
  <si>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</si>
  <si>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</si>
  <si>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vodící pás přechodu šířky 550 mm 
2x3 pásky šířky 30 mm (výška pásků 3 mm) 
+ varovný pás z dvousložkového plastu šířky 400 mm</t>
  </si>
  <si>
    <t>vodící pás přechodu: (5+3,6)*0,55=4,730 [A] 
varovný pás: 0,4*2*2=1,600 [B] 
Celkem: A+B=6,330 [C]</t>
  </si>
  <si>
    <t>SO103.1</t>
  </si>
  <si>
    <t>Parkoviště, chodníky a vjezdy - 1. Část v km 0,009 - 0,242</t>
  </si>
  <si>
    <t>001</t>
  </si>
  <si>
    <t>Chodníky SFDI</t>
  </si>
  <si>
    <t xml:space="preserve">  001</t>
  </si>
  <si>
    <t>pol. 11130: 234,4*0,15=35,160 [A] 
pol. 17120: 23,44=23,440 [B] 
pol. 11332: 97,17=97,170 [C] 
Celkem: (A+B+C)*1,8=280,386 [D]</t>
  </si>
  <si>
    <t>pol. 11352: 127*0,15+212*0,1=40,250 [A] 
pol. 11318: 17,22=17,220 [B] 
Celkem: (A+B)*2,3=132,181 [C]</t>
  </si>
  <si>
    <t>v rovině: 20+92+36+42=190,000 [A] 
ve svahu: (37)*1,20=44,400 [B] 
Celkem: A+B=234,400 [C]</t>
  </si>
  <si>
    <t>11318</t>
  </si>
  <si>
    <t>ODSTRANĚNÍ KRYTU ZPEVNĚNÝCH PLOCH Z DLAŽDIC</t>
  </si>
  <si>
    <t>odvoz na skládku do dodavatelem určené vzdálenosti 
planimetrováno ze situace programem autocad</t>
  </si>
  <si>
    <t>odstranění stáv. chodníku: (2+11+36+24+58+15+6+20+3+67+45)*0,06=17,220 [A]</t>
  </si>
  <si>
    <t>stáv. chodník: (2+11+36+24+58+15+6+20+3+67+45)*0,25=71,750 [A] 
asf. vozovka: (55+27)*0,31=25,420 [B] 
Celkem: A+B=97,170 [C]</t>
  </si>
  <si>
    <t>odstranění stávajících obrubníků včetně betonového lože 
odvoz na skládku do dodavatelem určené vzdálenosti  
planimetrováno ze situace programem autocad</t>
  </si>
  <si>
    <t>silniční: 1+6+21+16+40+10+3+10+11+4+5=127,000 [A] 
chodníkové: 1+6+21+16+40+10+32+52+34=212,000 [B] 
Celkem: A+B=339,000 [C]</t>
  </si>
  <si>
    <t>včetně odvozu a uložení na skládku a poplatku za skládku 
podél sil. obrub</t>
  </si>
  <si>
    <t>271,2=271,200 [B]</t>
  </si>
  <si>
    <t>odkop pod zatravněnou plochou:  
v rovině: (20+92+36+42)*0,1=19,000 [A] 
ve svahu: (37)*1,20*0,1=4,440 [B] 
Celkem: A+B=23,440 [C]</t>
  </si>
  <si>
    <t>aktivní zóna: pol. 171303: 103,62=103,620 [A] 
násyp: pol. 171111: 89,46=89,460 [B] 
zemní krajnice: pol. 173103: 27,12=27,120 [C] 
Celkem: A+B+C=220,200 [D]</t>
  </si>
  <si>
    <t>Požadavky a výsledné parametry dle ČSN 736133. 
Kompletní provedení včetně uložení,úpravy násypového materiálu, hutnění, atp. 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 
planimetrováno ze situace a vzorového řezu programem autocad</t>
  </si>
  <si>
    <t>(12+96+18)*0,71=89,460 [A]</t>
  </si>
  <si>
    <t>pol. 12373: 23,44=23,440 [A]</t>
  </si>
  <si>
    <t>Požadavky a výsledné parametry dle ČSN 736133. 
Kompletní provedení včetně uložení,případné úpravy násypového materiálu hydraulickými pojivy, hutnění, atp. 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 
vhodný materiál fr. 0/125 
planimetrováno ze situace a vzorového řezu programem autocad</t>
  </si>
  <si>
    <t>v místě násypu: (12+96+18)*1,1*0,3=41,580 [A] 
dorovnání terénu chodník vpravo: (159+36+87)*1,1*0,2=62,040 [B] 
Celkem: A+B=103,620 [C]</t>
  </si>
  <si>
    <t>173103</t>
  </si>
  <si>
    <t>ZEMNÍ KRAJNICE A DOSYPÁVKY SE ZHUT DO 100% PS</t>
  </si>
  <si>
    <t>zhutněná dosypávka ze štěrkodrti ŠDb 0/32 v místě chodníků 
Požadavky a výsledné parametry dle ČSN 736133. 
Kompletní provedení včetně nákupu, uložení, hutnění, atp. 
Zhotovitel navrhne a ocení pro něj nejvhodnější technologii tak, aby byly splněny 
definované požadavky (parametry). Prokázání vhodnosti bude doloženo splněním 
definovaných požadovaných parametrů v souladu s TKP. Veškeré práce a použitý 
materiál musí být odsouhlasen TDI. 
planimetrováno ze situace a vz.řezů programem autocad</t>
  </si>
  <si>
    <t>kubatury vypočteny ze vz. příčných řezů a situace 
(271,2)*0,1=27,120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</si>
  <si>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</si>
  <si>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planimetrováno ze situace a vzorového řezu programem autocad</t>
  </si>
  <si>
    <t>609*1,1=669,900 [A]</t>
  </si>
  <si>
    <t>viz. pol. 171303: (12+96+18+159+36+87)*1,1=448,800 [A]</t>
  </si>
  <si>
    <t>ŠDa 0/32 Ge tl. 150 mm 
ČSN EN 13285, ČSN 73 6126-1 
plocha planimetrována ze situace programem autocad</t>
  </si>
  <si>
    <t>(158,26+421,74+4,8+24,2)=609,000 [A]</t>
  </si>
  <si>
    <t>582611</t>
  </si>
  <si>
    <t>KRYTY Z BETON DLAŽDIC SE ZÁMKEM ŠEDÝCH TL 60MM DO LOŽE Z KAM</t>
  </si>
  <si>
    <t>včetně lože z HDK 4/8 v tl. 30 mm 
betonová dlažba 200x200 mm šedé barvy</t>
  </si>
  <si>
    <t>podél sil. obrubníků: (1+6+6+9+16+20+16+10+3+10+7+27+22+10+4,5+68,6+19,1+11,1+30,6)*0,4=118,760 [A] 
v místech přechodů a míst pro přecházení: (3+3+5,5+7+1,5+7,5+12)=39,500 [B] 
Celkem: A+B=158,260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</si>
  <si>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</si>
  <si>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</si>
  <si>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</si>
  <si>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včetně lože z HDK 4/8 v tl. 30 mm 
betonová mozaiková zámková dlažba antracitové barvy 200x200 mm</t>
  </si>
  <si>
    <t>(2+11+36+24+58+15+6+20+12+96+18+159+36+87)-158,26=421,740 [A]</t>
  </si>
  <si>
    <t>582617</t>
  </si>
  <si>
    <t>KRYTY Z BETON DLAŽDIC SE ZÁMKEM ŠEDÝCH RELIÉF TL 60MM DO LOŽE Z KAM</t>
  </si>
  <si>
    <t>umělá vodící linie - dlažba s podélným drážkováním 
vč. lože z HDK 4/8 
planimetrováno ze situace</t>
  </si>
  <si>
    <t>(10+2)*0,4=4,800 [A]</t>
  </si>
  <si>
    <t>58261A</t>
  </si>
  <si>
    <t>KRYTY Z BETON DLAŽDIC SE ZÁMKEM BAREV RELIÉF TL 60MM DO LOŽE Z KAM</t>
  </si>
  <si>
    <t>včetně lože z HDK 4/8 v tl. 30 mm 
signální a varovné pásy antracitové barvy</t>
  </si>
  <si>
    <t>3,5+2+0,6+2+0,9+1+2+2+1+1+1+1+1+1,6+2,6+1=24,200 [A]</t>
  </si>
  <si>
    <t>917223</t>
  </si>
  <si>
    <t>SILNIČNÍ A CHODNÍKOVÉ OBRUBY Z BETONOVÝCH OBRUBNÍKŮ ŠÍŘ 100MM</t>
  </si>
  <si>
    <t>chodníkový bet. obrubník (1000x200x100)  
včetně bet. lože z C20/25 n XF3 
planimetrováno ze situace</t>
  </si>
  <si>
    <t>1+6+21+16+40+10+3+5+50+10+82+8+20+6+5+19+11+41+9+4=367,000 [A]</t>
  </si>
  <si>
    <t>bet. silniční obrubník 
včetně bet. lože z C20/25 n XF3 
planimetrováno ze situace 
mezi chodníkem a parkovacími plochami bude obruba osazena do výšky 100 mm 
v místě vstupu do vozovky, atp. budou požity nájezdové obrubníky</t>
  </si>
  <si>
    <t>sil. bet obrubníky 250 x150 včetně přechodových obrubníků (levý, pravý): 1+6+6+9+16+20+16+10+3+10+7+27+22+10+6+39+3+8+18=237,000 [A] 
sil. bet obrubníky nájezdový 150 x150: 4+4+4+3+4+1,2+2+2+2+2+4+2=34,200 [B] 
Celkem: A+B=271,200 [C]</t>
  </si>
  <si>
    <t>Položka zahrnuje: 
dodání a pokládku betonových obrubníků o rozměrech předepsaných zadávací dokumentací 
betonové lože i boční betonovou opěrku.</t>
  </si>
  <si>
    <t>viz. pol. 113765: 271,2=271,200 [A]</t>
  </si>
  <si>
    <t>002</t>
  </si>
  <si>
    <t>Chodníky Město</t>
  </si>
  <si>
    <t xml:space="preserve">  002</t>
  </si>
  <si>
    <t>pol. 11332: 2,875=2,875 [A] 
pol. 17120: 2,1=2,100 [B] 
Celkem: (A+B)*1,8=8,955 [C]</t>
  </si>
  <si>
    <t>pol. 11315: 2=2,000 [A] 
pol. 11318: 0,18=0,180 [B] 
pol. 11352: 4*0,1=0,400 [C] 
Celkem: (A+B+C)*2,3=5,934 [D]</t>
  </si>
  <si>
    <t>sejmutí drnu v tl. 150 mm 
planimetrováno ze situace (zaměření stáv. stavu) programem autocad 
včetně odvozu a uložení na skládku do dodavatelem určené vzdálenosti</t>
  </si>
  <si>
    <t>v rovině: 21=21,000 [A]</t>
  </si>
  <si>
    <t>11317</t>
  </si>
  <si>
    <t>ODSTRAN KRYTU ZPEVNĚNÝCH PLOCH Z DLAŽEB KOSTEK</t>
  </si>
  <si>
    <t>odstranění stáv.dlažby ze stáv. chodníku, 
zhotovitel v celkové ceně díla zohlední možnost tohoto následného využití 
likvidace přebytečného materiálu je v režii zhotovitele 
planimetrováno ze situace programem autocad</t>
  </si>
  <si>
    <t>odstranění stáv. chodníku: (5+3,5)*0,06=0,510 [A]</t>
  </si>
  <si>
    <t>odstranění stáv. chodníku: (1,5+1,5)*0,06=0,180 [A]</t>
  </si>
  <si>
    <t>stáv. chodník: (5+3,5+1,5+1,5)*0,25=2,875 [A]</t>
  </si>
  <si>
    <t>chodníkové: 1+1+1+1=4,000 [B]</t>
  </si>
  <si>
    <t>2=2,000 [B]</t>
  </si>
  <si>
    <t>odkop pod zatravněnou plochou:  
v rovině: 21*0,1=2,100 [A]</t>
  </si>
  <si>
    <t>pol. 12373: 2,1=2,100 [A]</t>
  </si>
  <si>
    <t>(5+3,5)=8,500 [A]</t>
  </si>
  <si>
    <t>28999</t>
  </si>
  <si>
    <t>OPLÁŠTĚNÍ (ZPEVNĚNÍ) Z FÓLIE</t>
  </si>
  <si>
    <t>nopová fólie podél souvislé zástavby 
kompletní provedení včetně ukončovací lišty</t>
  </si>
  <si>
    <t>10+2=12,000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</si>
  <si>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</si>
  <si>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7,24+27,86+1=36,100 [A]</t>
  </si>
  <si>
    <t>podél sil. obrubníků: (10+1,6+6,5)*0,4=7,240 [A]</t>
  </si>
  <si>
    <t>(5+3,5+21+1,5+1,5)-4,64=27,860 [A]</t>
  </si>
  <si>
    <t>587206</t>
  </si>
  <si>
    <t>PŘEDLÁŽDĚNÍ KRYTU Z BETONOVÝCH DLAŽDIC SE ZÁMKEM</t>
  </si>
  <si>
    <t>5+2+2+3+3=15,000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</si>
  <si>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</si>
  <si>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10+2+2+10+9+1+1+1+1=37,000 [A]</t>
  </si>
  <si>
    <t>bet. silniční obrubník 
včetně bet. lože z C20/25 n XF3 
planimetrováno ze situace 
v místě vstupu do vozovky, atp. budou požity nájezdové obrubníky</t>
  </si>
  <si>
    <t>sil. bet obrubníky nájezdový 150 x150: 2=2,000 [A]</t>
  </si>
  <si>
    <t>viz. pol. 113765: 2=2,000 [A]</t>
  </si>
  <si>
    <t>003</t>
  </si>
  <si>
    <t>Vjezdy SFDI</t>
  </si>
  <si>
    <t xml:space="preserve">  003</t>
  </si>
  <si>
    <t>pol. 11130: 8*0,15=1,200 [A] 
pol. 17120: 0,8=0,800 [B] 
pol. 11332: 25,435=25,435 [C] 
Celkem: (A+B+C)*1,8=49,383 [D]</t>
  </si>
  <si>
    <t>pol. 11352: 41*0,15+9,5*0,1=7,100 [A] 
pol. 11318: 1,44=1,440 [B] 
Celkem: (A+B)*2,3=19,642 [C]</t>
  </si>
  <si>
    <t>v rovině: 8=8,000 [A]</t>
  </si>
  <si>
    <t>odstranění stáv. chodníku: (9+9+10+9+9,5+5)*0,08=4,120 [A]</t>
  </si>
  <si>
    <t>odstranění stáv. sjezdů: (8,5+9,5)*0,08=1,440 [A]</t>
  </si>
  <si>
    <t>stáv. sjezdy: (9+9+10+9+9,5+5+8,5+9,5)*0,25=17,375 [A] 
asf. vozovka: (1,5+6+15+3,5)*0,31=8,060 [B] 
Celkem: A+B=25,435 [C]</t>
  </si>
  <si>
    <t>silniční: 5+5+5+5+6,5+5+4,5+5=41,000 [A] 
chodníkové: 0,5+1+1+1+1+1+1+1+1+1=9,500 [B] 
Celkem: A+B=50,500 [C]</t>
  </si>
  <si>
    <t>64=64,000 [B]</t>
  </si>
  <si>
    <t>odkop pod zatravněnou plochou:  
v rovině: (8)*0,1=0,800 [A]</t>
  </si>
  <si>
    <t>aktivní zóna: pol. 171303: 7,59=7,590 [A] 
násyp: pol. 171111: 16,33=16,330 [B] 
zemní krajnice: pol. 173103: 6,4=6,400 [C] 
Celkem: A+B+C=30,320 [D]</t>
  </si>
  <si>
    <t>(13,5+9,5)*0,71=16,330 [A]</t>
  </si>
  <si>
    <t>pol. 12373: 0,8=0,800 [A]</t>
  </si>
  <si>
    <t>v místě násypu: (13,5+9,5)*1,1*0,3=7,590 [A]</t>
  </si>
  <si>
    <t>zhutněná dosypávka ze štěrkodrti ŠDb 0/32 v místě vjezdů 
Požadavky a výsledné parametry dle ČSN 736133. 
Kompletní provedení včetně nákupu, uložení, hutnění, atp. 
Zhotovitel navrhne a ocení pro něj nejvhodnější technologii tak, aby byly splněny 
definované požadavky (parametry). Prokázání vhodnosti bude doloženo splněním 
definovaných požadovaných parametrů v souladu s TKP. Veškeré práce a použitý 
materiál musí být odsouhlasen TDI. 
planimetrováno ze situace a vz.řezů programem autocad</t>
  </si>
  <si>
    <t>kubatury vypočteny ze vz. příčných řezů a situace 
(64)*0,1=6,400 [A]</t>
  </si>
  <si>
    <t>118,8*1,1=130,680 [A]</t>
  </si>
  <si>
    <t>viz. pol. 171303: (13,5+9,5)*1,1=25,300 [A]</t>
  </si>
  <si>
    <t>56334</t>
  </si>
  <si>
    <t>VOZOVKOVÉ VRSTVY ZE ŠTĚRKODRTI TL. DO 200MM</t>
  </si>
  <si>
    <t>ŠDa 0/32 Ge tl. 200 mm 
ČSN EN 13285, ČSN 73 6126-1 
plocha planimetrována ze situace programem autocad</t>
  </si>
  <si>
    <t>95+1,8+22=118,800 [A]</t>
  </si>
  <si>
    <t>582612</t>
  </si>
  <si>
    <t>KRYTY Z BETON DLAŽDIC SE ZÁMKEM ŠEDÝCH TL 80MM DO LOŽE Z KAM</t>
  </si>
  <si>
    <t>včetně lože z HDK 4/8 v tl. 40 mm 
betonová dlažba 200x200 mm šedé barvy</t>
  </si>
  <si>
    <t>9+9,5+9+7+9,5+8,5+10+9,5+13,5+9,5=95,000 [A]</t>
  </si>
  <si>
    <t>582618</t>
  </si>
  <si>
    <t>KRYTY Z BETON DLAŽDIC SE ZÁMKEM ŠEDÝCH RELIÉF TL 80MM DO LOŽE Z KAM</t>
  </si>
  <si>
    <t>4,5*0,4=1,800 [A]</t>
  </si>
  <si>
    <t>58261B</t>
  </si>
  <si>
    <t>KRYTY Z BETON DLAŽDIC SE ZÁMKEM BAREV RELIÉF TL 80MM DO LOŽE Z KAM</t>
  </si>
  <si>
    <t>včetně lože z HDK 4/8 v tl. 40 mm 
varovné pásy antracitové barvy</t>
  </si>
  <si>
    <t>2+2+2+2+3+2+2+2+3+2=22,000 [A]</t>
  </si>
  <si>
    <t>0,5+1+1+1+1+1+1+1+1+1+1+1+1+4+1+3,5+1,5+1,5+1,5+1,5=27,000 [A]</t>
  </si>
  <si>
    <t>sil. bet obrubníky nájezdový 150x150 (včetně přechodových obrubníků): 5+6+6+6+7,5+6+5,5+6+9+7=64,000 [B]</t>
  </si>
  <si>
    <t>viz. pol. 113765: 64=64,000 [A]</t>
  </si>
  <si>
    <t>004</t>
  </si>
  <si>
    <t>Vjezdy Město</t>
  </si>
  <si>
    <t xml:space="preserve">  004</t>
  </si>
  <si>
    <t>pol. 11130: 37*0,15=5,550 [A] 
pol. 17120: 37,76=37,760 [B] 
pol. 11332: 10,65=10,650 [C] 
Celkem: (A+B+C)*1,8=97,128 [D]</t>
  </si>
  <si>
    <t>pol. 11352: 6,5*0,15+17*0,1=2,675 [A] 
pol. 11318: 2=2,000 [B] 
Celkem: (A+B)*2,3=10,753 [C]</t>
  </si>
  <si>
    <t>v rovině: 5+16+16=37,000 [A]</t>
  </si>
  <si>
    <t>odstranění stáv. chodníku: (3,5+4+7)*0,08=1,160 [A]</t>
  </si>
  <si>
    <t>odstranění stáv. sjezdů: (2+2+11+10)*0,08=2,000 [A]</t>
  </si>
  <si>
    <t>stáv. sjezdy: (3,5+4+7+2+2+11+10)*0,25=9,875 [A] 
asf. vozovka: (2,5)*0,31=0,775 [B] 
Celkem: A+B=10,650 [C]</t>
  </si>
  <si>
    <t>silniční: 3,5+3=6,500 [A] 
chodníkové: 4+4,5+5,5+1,5+1,5=17,000 [B] 
Celkem: A+B=23,500 [C]</t>
  </si>
  <si>
    <t>14=14,000 [B]</t>
  </si>
  <si>
    <t>odkop pod zatravněnou plochou:  
v rovině: (5+16+16)*0,1=3,700 [A]</t>
  </si>
  <si>
    <t>aktivní zóna: pol. 171303: 14,52=14,520 [A] 
násyp: pol. 171111: 31,24=31,240 [B] 
zemní krajnice: pol. 173103: 1,4=1,400 [C] 
Celkem: A+B+C=47,160 [D]</t>
  </si>
  <si>
    <t>výkop pro liniovou vpust LV1-LV4 
výkop pro vsakovací rýhu 
včetně odvozu přebytečného materiálu na skládku</t>
  </si>
  <si>
    <t>4(*1*1*1,4)=4,000 [A] 
1*1*1,5=1,500 [B] 
Celkem: A+B=5,500 [C]</t>
  </si>
  <si>
    <t>výkop pro přípojku liniové vpusti a výkop pro liniové žlaby 
včetně odvozu přebytečného materiálu na skládku</t>
  </si>
  <si>
    <t>přípojka: (7+1+5,5+6)*1,2*0,8=18,720 [A] 
žlaby: (2,5+6+7+5)*0,6*0,8=9,840 [B] 
Celkem: A+B=28,560 [C]</t>
  </si>
  <si>
    <t>(14,5+16+13,5)*0,71=31,240 [A]</t>
  </si>
  <si>
    <t>pol. 12373: 3,7=3,700 [A] 
pol. 13173: 5,5=5,500 [B] 
pol. 13273: 28,56=28,560 [C] 
Celkem: A+B+C=37,760 [D]</t>
  </si>
  <si>
    <t>v místě násypu: (14,5+16+13,5)*1,1*0,3=14,520 [A]</t>
  </si>
  <si>
    <t>kubatury vypočteny ze vz. příčných řezů a situace 
(14)*0,1=1,400 [A]</t>
  </si>
  <si>
    <t>zásyp a podsyp z ŠP 0/32 v místě přípojky LV až po konstrukci vozovky 
zásyp vsakovací rýhy 
Kompletní provedení včetně  nákupu a dodávky, včetně všech souvisejících prací (např.natěžení, dopravy, uložení,úprava, hutnění, atp.).  
Veškeré práce a použitý materiál musí být odsouhlasen TDI.  
odečteno ze situace</t>
  </si>
  <si>
    <t>přípojky LV: (7+1+5,5+6)*0,8*1=15,600 [B] 
vsakovací rýha: 1*1*1,5=1,500 [C] 
Celkem: B+C=17,100 [D]</t>
  </si>
  <si>
    <t>79*1,1=86,900 [A]</t>
  </si>
  <si>
    <t>viz. pol. 171303: (14,5+16+13,5)*1,1=48,400 [A]</t>
  </si>
  <si>
    <t>Vodorovné konstrukce</t>
  </si>
  <si>
    <t>45131A</t>
  </si>
  <si>
    <t>PODKLADNÍ A VÝPLŇOVÉ VRSTVY Z PROSTÉHO BETONU C20/25</t>
  </si>
  <si>
    <t>podkladní beton pod odvodňovací žlaby a liniovou vpust 
bet. směs tl. 10 cm C20/25n XF3</t>
  </si>
  <si>
    <t>(2,5+6+7+5)*0,1=2,050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</si>
  <si>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</si>
  <si>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75,5+2+1,5=79,000 [A]</t>
  </si>
  <si>
    <t>1+1,5+2+3,5+4,5+11+7+15+16+14=75,500 [A]</t>
  </si>
  <si>
    <t>5*0,4=2,000 [A]</t>
  </si>
  <si>
    <t>1,5=1,500 [A]</t>
  </si>
  <si>
    <t>3,5=3,500 [A]</t>
  </si>
  <si>
    <t>přípojka liniové vpusti a případných odboček DN 150, SN10 
vč. tvarovek, odbočných tvarovek popř. navrtávacích tvarovek 
planimetrováno ze situace</t>
  </si>
  <si>
    <t>7+1+5,5+6=19,500 [A]</t>
  </si>
  <si>
    <t>897523</t>
  </si>
  <si>
    <t>VPUSŤ ODVOD ŽLABŮ Z BETON DÍLCŮ SV. ŠÍŘKY DO 200MM</t>
  </si>
  <si>
    <t>liniová vpust (665x150x500) včetně litinového roštu C250 
odečteno ze situace</t>
  </si>
  <si>
    <t>4=4,000 [A]</t>
  </si>
  <si>
    <t>položka zahrnuje dodávku a osazení předepsaného dílce včetně mříže 
nezahrnuje předepsané podkladní konstrukce</t>
  </si>
  <si>
    <t>4+4,5+5,5+6+9+5,5+11+13+11=69,500 [A]</t>
  </si>
  <si>
    <t>sil. bet obrubníky nájezdový 150x150 (včetně přechodových obrubníků): 5,5+8,5=14,000 [B]</t>
  </si>
  <si>
    <t>viz. pol. 113765: 14=14,000 [A]</t>
  </si>
  <si>
    <t>93553</t>
  </si>
  <si>
    <t>ŽLABY Z DÍLCŮ Z BETONU SVĚTLÉ ŠÍŘKY DO 200MM VČETNĚ MŘÍŽÍ</t>
  </si>
  <si>
    <t>liniový žlab (190x150x1000 mm) včetně litinového roštu C 250 
odečteno ze situace</t>
  </si>
  <si>
    <t>2,5+6+7+5=20,500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</si>
  <si>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</si>
  <si>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005</t>
  </si>
  <si>
    <t>Zatravnění Město</t>
  </si>
  <si>
    <t xml:space="preserve">  005</t>
  </si>
  <si>
    <t>pol. 11130: 400*0,15*1,8=108,000 [A] 
pol. 11332: 40,125*1,8=72,225 [B] 
Celkem: A+B=180,225 [C]</t>
  </si>
  <si>
    <t>pol. 11318: 1,86=1,860 [A] 
pol. 11352: 42*0,15+8*0,1=7,100 [B] 
Celkem: (A+B)*2,3=20,608 [C]</t>
  </si>
  <si>
    <t>v rovině: 15+66+21+91+34+35+26+6+12+34=340,000 [A] 
ve svahu: (50)*1,20=60,000 [B] 
Celkem: A+B=400,000 [C]</t>
  </si>
  <si>
    <t>odstranění stáv. chodníku: (9,5)*0,06=0,570 [A]</t>
  </si>
  <si>
    <t>stáv. chodník: (25+6)*0,06=1,860 [A]</t>
  </si>
  <si>
    <t>stáv. sjezdy a chodníky: (9,5+25+6)*0,25=10,125 [A] 
asf. vozovka: (107+13)*0,25=30,000 [B] 
Celkem: A+B=40,125 [C]</t>
  </si>
  <si>
    <t>silniční: 8+20+4+6+4=42,000 [A] 
chodníkové: 5+3=8,000 [B] 
Celkem: A+B=50,000 [C]</t>
  </si>
  <si>
    <t>zásyp: pol. 17411: 125,425=125,425 [A]</t>
  </si>
  <si>
    <t>ornice v rovině tl. 0,15 m: 306*0,15=45,900 [A] 
ornice ve svahu tl. 0,15 m: 286,8*0,15=43,020 [B] 
Celkem: A+B=88,920 [C]</t>
  </si>
  <si>
    <t>17411</t>
  </si>
  <si>
    <t>ZÁSYP JAM A RÝH ZEMINOU SE ZHUTNĚNÍM</t>
  </si>
  <si>
    <t>terenní úpravy za novým chodníkem vlevo v místě násypu 
a zásyp po odstraněných vozovkových vrstev 
planimetrováno ze situace a vz.řezů programem autocad</t>
  </si>
  <si>
    <t>v místě násypu:(173+21)*0,55=106,700 [A] 
zásyp v místě vozovek: (13+9,5+25+6)*0,35=18,725 [B] 
Celkem: A+B=125,425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</si>
  <si>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</si>
  <si>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</si>
  <si>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</si>
  <si>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rozprostření ornice v tl. 0.15m 
planimetrováno ze situace programem autocad</t>
  </si>
  <si>
    <t>(45+173+21)*1,2=286,800 [A]</t>
  </si>
  <si>
    <t>položka zahrnuje:  
nutné přemístění ornice z dočasných skládek vzdálených do 50m  
rozprostření ornice v předepsané tloušťce ve svahu přes 1:5</t>
  </si>
  <si>
    <t>rozprostření ornice v tl. 0.15m 
kubatury stanoveny planimetrováním ze vz. příčných řezů a situace</t>
  </si>
  <si>
    <t>15+10+13+116+34+35+26+29+28=306,000 [A]</t>
  </si>
  <si>
    <t>pol. 18222: 239=239,000 [A] 
pol. 18232: 306=306,000 [B] 
Celkem: A+B=545,000 [C]</t>
  </si>
  <si>
    <t>ošetření trávníku 2x - kosení trávy se shrabáním a odvozem na skládku, příp. dosev nevzešlých míst   
2*(součet pol. č. 18241)   
Do doby předání stavby (předpoklad 2x)   
Po předání stavby zhotovitelem bude předáno k údržbě městu Telč</t>
  </si>
  <si>
    <t>2*545=1 090,000 [A]</t>
  </si>
  <si>
    <t>18351</t>
  </si>
  <si>
    <t>CHEMICKÉ ODPLEVELENÍ</t>
  </si>
  <si>
    <t>celoplošný postřik a chemická likvidace nežádoucích rostlin nebo jejích částí k zabránění jejich dalšímu růstu   
1.5*(pol. č. 18241)</t>
  </si>
  <si>
    <t>545*1,5=817,500 [A]</t>
  </si>
  <si>
    <t>položka zahrnuje celoplošný postřik a chemickou likvidace nežádoucích rostlin nebo jejích částí a zabránění jejich dalšímu růstu na urovnaném volném terénu</t>
  </si>
  <si>
    <t>006</t>
  </si>
  <si>
    <t>Parkoviště Město</t>
  </si>
  <si>
    <t xml:space="preserve">  006</t>
  </si>
  <si>
    <t>pol. 11130: 190*0,15=28,500 [A] 
pol. 17120: 192,3=192,300 [B] 
pol. 11332: 58,75=58,750 [C] 
Celkem: (A+B+C)*1,8=503,190 [D]</t>
  </si>
  <si>
    <t>pol. 11352: 62*0,15=9,300 [A] 
pol. 11318: 2,82=2,820 [B] 
Celkem: (A+B)*2,3=27,876 [C]</t>
  </si>
  <si>
    <t>v rovině: 20+92+36+42=190,000 [A]</t>
  </si>
  <si>
    <t>odstranění stáv. chodníku: (47)*0,06=2,820 [A]</t>
  </si>
  <si>
    <t>asfaltová plocha: (188)*0,25=47,000 [A] 
plocha stáv. chodníku: 47*0,25=11,750 [B] 
Celkem: A+B=58,750 [C]</t>
  </si>
  <si>
    <t>silniční: 44+18=62,000 [A]</t>
  </si>
  <si>
    <t>188*0,04=7,520 [A]</t>
  </si>
  <si>
    <t>42+2,5+8+19,5+5=77,000 [B]</t>
  </si>
  <si>
    <t>odkop pod zatravněnou plochou: (20+92+36+42)*0,17=32,300 [A] 
odkop pro aktivní zónu: (224+57+39)*0,5=160,000 [B] 
Celkem: A+B=192,300 [C]</t>
  </si>
  <si>
    <t>aktivní zóna: pol. 171303: 176=176,000 [A]</t>
  </si>
  <si>
    <t>pol. 12373: 192,3=192,300 [A]</t>
  </si>
  <si>
    <t>(224+57+39)*1,1*0,5=176,000 [A]</t>
  </si>
  <si>
    <t>(224+57+39)*1,1=352,000 [A]</t>
  </si>
  <si>
    <t>viz. pol. 171303: (224+57+39)*1,1=352,000 [A]</t>
  </si>
  <si>
    <t>(224+57+39)=320,000 [A]</t>
  </si>
  <si>
    <t>58221</t>
  </si>
  <si>
    <t>DLÁŽDĚNÉ KRYTY Z DROBNÝCH KOSTEK DO LOŽE Z KAMENIVA</t>
  </si>
  <si>
    <t>parkovací plochy 
vč. lože z HDK 4/8 v tl. 40 mm 
oddělení parkovacích stání V10b bude provedeno jednou řadou žulových kostek tmavší barvy 
vodorovné značení V10f bude provedeno také ze žulových kostek tmavší barvy</t>
  </si>
  <si>
    <t>sil. bet obrubníky 250 x150 včetně přechodových obrubníků (levý, pravý): 5,5+5,5+2,5+7,25+7,25+2,5+2,5+5,5=38,500 [A] 
sil. bet obrubníky nájezdový 150 x150: 42+8+19,5=69,500 [B] 
Celkem: A+B=108,000 [C]</t>
  </si>
  <si>
    <t>viz. pol. 113765: 77=77,000 [A]</t>
  </si>
  <si>
    <t>007</t>
  </si>
  <si>
    <t>Asfaltové vjezdy Město</t>
  </si>
  <si>
    <t xml:space="preserve">  007</t>
  </si>
  <si>
    <t>pol. 11130: 40*0,15=6,000 [A] 
pol. 11332: 10,5=10,500 [B] 
pol. 17120: 54,9=54,900 [C] 
Celkem: (A+B+C)*1,8=128,520 [D]</t>
  </si>
  <si>
    <t>pol. 11352: 23*0,15+9*0,1=4,350 [A] 
pol. 11318: 0,9=0,900 [B] 
Celkem: (A+B)*2,3=12,075 [C]</t>
  </si>
  <si>
    <t>v rovině: 15+25=40,000 [A]</t>
  </si>
  <si>
    <t>odstranění asf. vrstev vozovky  
odvoz a uložení na meziskládce v těsné blízkosti stavby 
použito do vrstvy určené pro recyklaci za studena 
planimetrováno ze situace programem autocad</t>
  </si>
  <si>
    <t>(27)*0,1=2,700 [A]</t>
  </si>
  <si>
    <t>odstranění stáv. chodníku: (15)*0,06=0,900 [A]</t>
  </si>
  <si>
    <t>asfaltová plocha: 27*0,25=6,750 [A] 
plocha stáv. chodníku: 15*0,25=3,750 [B] 
Celkem: A+B=10,500 [C]</t>
  </si>
  <si>
    <t>silniční: 10+7+6=23,000 [A] 
chodníkové: 9=9,000 [B] 
Celkem: A+B=32,000 [C]</t>
  </si>
  <si>
    <t>36=36,000 [B]</t>
  </si>
  <si>
    <t>odkop pod zatravněnou plochou: (15+25)*0,35=14,000 [A] 
odkop pod asfaltovou vozovkou: 27*0,15=4,050 [B] 
odkop pod chodníkem: 15*0,19=2,850 [C] 
odkop pro aktivní zónu: (46+22)*0,5=34,000 [D] 
Celkem: A+B+C+D=54,900 [E]</t>
  </si>
  <si>
    <t>aktivní zóna: pol. 171303: 37,4=37,400 [A]</t>
  </si>
  <si>
    <t>pol. 12373: 54,9=54,900 [A]</t>
  </si>
  <si>
    <t>(46+22)*1,1*0,5=37,400 [A]</t>
  </si>
  <si>
    <t>(46+22)*1,1=74,800 [A]</t>
  </si>
  <si>
    <t>viz. pol. 171303: (46+22)*1,1=74,800 [A]</t>
  </si>
  <si>
    <t>46+22=68,000 [A]</t>
  </si>
  <si>
    <t>(46+22)*1,15=78,200 [A]</t>
  </si>
  <si>
    <t>(na vrstvu ŠDa 0/32 tl. 150 mm): 68=68,000 [A]</t>
  </si>
  <si>
    <t>na vrstvu ACP: 68=68,000 [A]</t>
  </si>
  <si>
    <t>sil. bet obrubníky 250 x150 včetně přechodových obrubníků (levý, pravý): 10+10+5+5=30,000 [A] 
sil. bet obrubníky nájezdový 150 x150: 2+2+2=6,000 [B] 
Celkem: A+B=36,000 [C]</t>
  </si>
  <si>
    <t>viz. pol. 113765: 36=36,000 [A]</t>
  </si>
  <si>
    <t>008</t>
  </si>
  <si>
    <t xml:space="preserve">  008</t>
  </si>
  <si>
    <t>stáv. DZ, včetně odvozu a  likvidace v režii zhotovitele  
odečteno ze situace</t>
  </si>
  <si>
    <t>1+1+1=3,000 [A]</t>
  </si>
  <si>
    <t>SO103.2</t>
  </si>
  <si>
    <t>Parkoviště, chodníky a vjezdy - 2. Část v km 0,304 - 0,380</t>
  </si>
  <si>
    <t>pol. 11130: 69*0,15=10,350 [A] 
pol. 17120: 6,9=6,900 [B] 
pol. 11332: 19,45=19,450 [C] 
Celkem: (A+B+C)*1,8=66,060 [D]</t>
  </si>
  <si>
    <t>pol. 11352: 20*0,15+16*0,1=4,600 [A] 
pol. 11318: 2,04=2,040 [B] 
Celkem: (A+B)*2,3=15,272 [C]</t>
  </si>
  <si>
    <t>6+35+7+21=69,000 [A]</t>
  </si>
  <si>
    <t>(20)*0,1=2,000 [A]</t>
  </si>
  <si>
    <t>odstranění stáv. chodníku: (34)*0,06=2,040 [A]</t>
  </si>
  <si>
    <t>asfaltová plocha: 20*0,25=5,000 [A] 
plocha stáv. chodníku: 34*0,25=8,500 [B] 
zpev. plocha ze štěrku: 17*0,35=5,950 [C] 
Celkem: A+B+C=19,450 [D]</t>
  </si>
  <si>
    <t>silniční: 20=20,000 [A] 
chodníkové: 16=16,000 [B] 
Celkem: A+B=36,000 [C]</t>
  </si>
  <si>
    <t>88,5=88,500 [B]</t>
  </si>
  <si>
    <t>odkop pod zatravněnou plochou: (69)*0,1=6,900 [A]</t>
  </si>
  <si>
    <t>aktivní zóna: pol. 171303: 28,71=28,710 [A] 
zemní krajnice: pol. 173103: 8,85=8,850 [B] 
Celkem: A+B=37,560 [C]</t>
  </si>
  <si>
    <t>pol. 12373: 6,9=6,900 [A]</t>
  </si>
  <si>
    <t>dorovnání terénu chodník vlevo: (48+39)*1,1*0,3=28,710 [A]</t>
  </si>
  <si>
    <t>kubatury vypočteny ze vz. příčných řezů a situace 
88,5*0,1=8,850 [A]</t>
  </si>
  <si>
    <t>(48+39+34)*1,1=133,100 [A]</t>
  </si>
  <si>
    <t>viz. pol. 171303: (48+39)*1,1=95,700 [A]</t>
  </si>
  <si>
    <t>(49,18+71,82+12)=133,000 [A]</t>
  </si>
  <si>
    <t>podél sil. obrubníků: (32+23+11,5+1,2)*0,4=27,080 [A] 
v místech přechodů a míst pro přecházení: (0,6+3,5+3,5+4,5+9,5+0,5)=22,100 [B] 
Celkem: A+B=49,180 [C]</t>
  </si>
  <si>
    <t>(48+39+34)-49,18=71,820 [A]</t>
  </si>
  <si>
    <t>0,6+1,6+1,6+3+4,6+0,6=12,000 [A]</t>
  </si>
  <si>
    <t>38+30+16=84,000 [A]</t>
  </si>
  <si>
    <t>sil. bet obrubníky 250 x150 včetně přechodových obrubníků (levý, pravý): 32+23+11,5=66,500 [A] 
sil. bet obrubníky nájezdový 150 x150: 4+4+4+8,5+1,5=22,000 [B] 
Celkem: A+B=88,500 [C]</t>
  </si>
  <si>
    <t>viz. pol. 113765: 88,5=88,500 [A]</t>
  </si>
  <si>
    <t>pol. 11130: 128*0,15*1,8=34,560 [A] 
pol. 11332: 48,7*1,8=87,660 [B] 
Celkem: A+B=122,220 [C]</t>
  </si>
  <si>
    <t>pol. 11315: 2=2,000 [A] 
pol. 96653: 4*0,2*0,25=0,200 [B] 
Celkem: (A+B)*2,3=5,060 [C]</t>
  </si>
  <si>
    <t>v rovině: 42+15+45+18+8=128,000 [A]</t>
  </si>
  <si>
    <t>(80)*0,1=8,000 [A]</t>
  </si>
  <si>
    <t>asfaltová plocha: 80*0,25=20,000 [A] 
zpev. plocha ze štěrku: 82*0,35=28,700 [B] 
Celkem: A+B=48,700 [C]</t>
  </si>
  <si>
    <t>zásyp: pol. 17411: 56,7=56,700 [A]</t>
  </si>
  <si>
    <t>ornice v rovině tl. 0,15 m: 287*0,15=43,050 [A]</t>
  </si>
  <si>
    <t>zásyp v místě vozovek: (80+82)*0,35=56,700 [A]</t>
  </si>
  <si>
    <t>138+131+18=287,000 [A]</t>
  </si>
  <si>
    <t>pol. 18232: 287=287,000 [A]</t>
  </si>
  <si>
    <t>2*287=574,000 [A]</t>
  </si>
  <si>
    <t>287*1,5=430,500 [A]</t>
  </si>
  <si>
    <t>96653</t>
  </si>
  <si>
    <t>ODSTRANĚNÍ ŽLABŮ Z DÍLCŮ (VČET ŠTĚRBINOVÝCH) ŠÍŘKY 200MM</t>
  </si>
  <si>
    <t>odstranění stávajícího betonového žlabu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</si>
  <si>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</si>
  <si>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pol. 11130: 110*0,15=16,500 [A] 
pol. 11332: 27,2=27,200 [B] 
pol. 17120: 143,8=143,800 [C] 
Celkem: (A+B+C)*1,8=337,500 [D]</t>
  </si>
  <si>
    <t>pol. 11315: 2*2,3=4,600 [B]</t>
  </si>
  <si>
    <t>v rovině: 110=110,000 [A]</t>
  </si>
  <si>
    <t>odstranění stáv.dlažby ze stáv. sjezdu, 
zhotovitel v celkové ceně díla zohlední možnost tohoto následného využití 
likvidace přebytečného materiálu je v režii zhotovitele 
planimetrováno ze situace programem autocad</t>
  </si>
  <si>
    <t>odstranění stáv. chodníku: (15)*0,08=1,200 [A]</t>
  </si>
  <si>
    <t>plocha ze žul. kostek: 15*0,25=3,750 [A] 
zpev. plocha ze štěrku: 67*0,35=23,450 [B] 
Celkem: A+B=27,200 [C]</t>
  </si>
  <si>
    <t>46,5=46,500 [B]</t>
  </si>
  <si>
    <t>odkop pod zatravněnou plochou: (110)*0,35=38,500 [A] 
plocha ze žul. kostek: 15*0,15=2,250 [B] 
zpev. plocha ze štěrku: 67*0,15=10,050 [C] 
odkop pro aktivní zónu: (172+14)*0,5=93,000 [D] 
Celkem: A+B+C+D=143,800 [E]</t>
  </si>
  <si>
    <t>aktivní zóna: pol. 171303: 102,3=102,300 [A]</t>
  </si>
  <si>
    <t>pol. 12373: 143,8=143,800 [A]</t>
  </si>
  <si>
    <t>(172+14)*1,1*0,5=102,300 [A]</t>
  </si>
  <si>
    <t>(172+14)*1,1=204,600 [A]</t>
  </si>
  <si>
    <t>viz. pol. 171303: (172+14)*1,1=204,600 [A]</t>
  </si>
  <si>
    <t>172+14=186,000 [A]</t>
  </si>
  <si>
    <t>(172+14)*1,15=213,900 [A]</t>
  </si>
  <si>
    <t>(na vrstvu ŠDa 0/32 tl. 150 mm): 186=186,000 [A]</t>
  </si>
  <si>
    <t>na vrstvu ACP: 186=186,000 [A]</t>
  </si>
  <si>
    <t>sil. bet obrubníky 250 x150 včetně přechodových obrubníků (levý, pravý): 10+10=20,000 [A] 
sil. bet obrubníky nájezdový 150 x150: 6,5+20=26,500 [B] 
Celkem: A+B=46,500 [C]</t>
  </si>
  <si>
    <t>viz. pol. 113765: 46,5=46,500 [A]</t>
  </si>
  <si>
    <t>SO301</t>
  </si>
  <si>
    <t>Dešťová kanalizace</t>
  </si>
  <si>
    <t>SO301.3</t>
  </si>
  <si>
    <t>Dešťová kanalizace - úsek 3</t>
  </si>
  <si>
    <t xml:space="preserve">  SO301.3</t>
  </si>
  <si>
    <t>pol. 17120: 66,3*1,8=119,340 [A]</t>
  </si>
  <si>
    <t>11512</t>
  </si>
  <si>
    <t>ČERPÁNÍ VODY DO 1000 L/MIN</t>
  </si>
  <si>
    <t>HOD</t>
  </si>
  <si>
    <t>stanoveno odborným odhadem projektanta, bude vykázáno dle skutečnosti  
čerpáno se souhlasem TDI a objednatele</t>
  </si>
  <si>
    <t>20=20,000 [A]</t>
  </si>
  <si>
    <t>Položka čerpání vody na povrchu zahrnuje i potrubí, pohotovost záložní čerpací soupravy a zřízení čerpací jímky. Součástí položky je také následná demontáž a likvidace těchto zařízení</t>
  </si>
  <si>
    <t>hloubení rýh pro potrubí vč. rozšíření pro šachty  
včetně odvozu na skládku do dodavatelem určené vzdálenosti</t>
  </si>
  <si>
    <t>odečteno z podélných profilů   
hloubení rýh pro potrubí, rozšíření pro šachty  
66,3=66,300 [A]</t>
  </si>
  <si>
    <t>přebytek výkopku 
uložení vykopaného materiálu na skládku</t>
  </si>
  <si>
    <t>66,3-0=66,300 [A]</t>
  </si>
  <si>
    <t>17481</t>
  </si>
  <si>
    <t>ZÁSYP JAM A RÝH Z NAKUPOVANÝCH MATERIÁLŮ</t>
  </si>
  <si>
    <t>zásyp potrubí  štěrkodrtí pod komunikací a chodníkem fr. 0-63mm 
zásyp bude proveden po úroveň pláně vozovky 
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</si>
  <si>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odečteno z podélných profilů a vz.řezů  
41,925=41,925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</si>
  <si>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</si>
  <si>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obsyp, včetně podsypu potrubí štěrkopískem fr. 0-22mm  
Požadavky a výsledné parametry dle ČSN 736133, ČSN 721006.  
Kompletní provedení včetně nákupu a dodávky potřebných materiálů, včetně všech souvisejících prací (např. natěžení, dopravy, uložení, hutnění atp.).</t>
  </si>
  <si>
    <t>odečteno z podélných profilů a vz.řezů  
13,65=13,650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</si>
  <si>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</si>
  <si>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212625</t>
  </si>
  <si>
    <t>TRATIVODY KOMPL Z TRUB Z PLAST HM DN DO 100MM, RÝHA TŘ I</t>
  </si>
  <si>
    <t>pracovní drenáž DN 100, vč.stěrkopískového obsypu, vč. zemních prací, jedná se o provizorní trativod provedený z důvodu provádění kanalizace  
čerpáno se souhlasem objednatele a TDI</t>
  </si>
  <si>
    <t>13=13,000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</si>
  <si>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</si>
  <si>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457312</t>
  </si>
  <si>
    <t>VYROVNÁVACÍ A SPÁDOVÝ PROSTÝ BETON C12/15</t>
  </si>
  <si>
    <t>podkladní beton  pod šachty</t>
  </si>
  <si>
    <t>šachty: 1,6*1,6*0,1*1=0,256 [A]</t>
  </si>
  <si>
    <t>87445</t>
  </si>
  <si>
    <t>POTRUBÍ Z TRUB PLASTOVÝCH ODPADNÍCH DN DO 300MM</t>
  </si>
  <si>
    <t>Typ a materiál potrubí – plastové žebrované trouby z PP min. SN12  
vč. tvarovek, odbočných tvarovek popř. navrtávacích tvarovek</t>
  </si>
  <si>
    <t>894145</t>
  </si>
  <si>
    <t>ŠACHTY KANALIZAČNÍ Z BETON DÍLCŮ NA POTRUBÍ DN DO 300MM</t>
  </si>
  <si>
    <t>- celoprefabrikované betonové šachty, vč.poklopu    
- komplet vč. podkladního betonu, štěrku, vč. montáže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</si>
  <si>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</si>
  <si>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899652</t>
  </si>
  <si>
    <t>ZKOUŠKA VODOTĚSNOSTI POTRUBÍ DN DO 300MM</t>
  </si>
  <si>
    <t>stoka DN 250 vč.šachet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</si>
  <si>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</si>
  <si>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</si>
  <si>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</si>
  <si>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potrubí, 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</si>
  <si>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</si>
  <si>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SO302</t>
  </si>
  <si>
    <t>Přepojení stávajících kanalizačních přípojek</t>
  </si>
  <si>
    <t>pol. 17120: 97,44*1,8=175,392 [A]</t>
  </si>
  <si>
    <t>50=50,000 [A]</t>
  </si>
  <si>
    <t>odečteno z podélných profilů   
včetně odvozu na skládku do dodavatelem určené vzdálenosti</t>
  </si>
  <si>
    <t>97,44=97,440 [A]</t>
  </si>
  <si>
    <t>97,44-0=97,440 [A]</t>
  </si>
  <si>
    <t>odečteno z podélných profilů a vz.řezů  
57,42=57,420 [A]</t>
  </si>
  <si>
    <t>odečteno z podélných profilů a vz.řezů 
20,88=20,880 [A]</t>
  </si>
  <si>
    <t>Typ a materiál potrubí – plastové žebrované trouby z PP DN150 min. SN12  
vč. tvarovek, odbočných tvarovek popř. navrtávacích tvarovek</t>
  </si>
  <si>
    <t>29=29,000 [A]</t>
  </si>
  <si>
    <t>894858</t>
  </si>
  <si>
    <t>ŠACHTY KANALIZAČNÍ PLASTOVÉ D 600MM</t>
  </si>
  <si>
    <t>na potrubí DN 150 
komplet včetně šachtového dna, kónusu a poklopu, vč. montáže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</si>
  <si>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</si>
  <si>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89947</t>
  </si>
  <si>
    <t>VÝŘEZ, VÝSEK, ÚTES NA POTRUBÍ DN DO 600MM</t>
  </si>
  <si>
    <t>napojení nové přípojky na kanalizační potrubí  DN600 navrtávkou včetně manžety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</si>
  <si>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</si>
  <si>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899632</t>
  </si>
  <si>
    <t>ZKOUŠKA VODOTĚSNOSTI POTRUBÍ DN DO 150MM</t>
  </si>
  <si>
    <t>SO351</t>
  </si>
  <si>
    <t>Přeložka vodovodu vč. přípojek</t>
  </si>
  <si>
    <t>SO351.1</t>
  </si>
  <si>
    <t>Přeložka vodovodu vč. přípojek - úsek 1</t>
  </si>
  <si>
    <t xml:space="preserve">  SO351.1</t>
  </si>
  <si>
    <t>pol. 17120: 431,85=431,850 [A] 
pol. 11332: 35,625=35,625 [B] 
Celkem: (A+B)*1,8=841,455 [C]</t>
  </si>
  <si>
    <t>odstranění asf. vrstev vozovky odvoz a uložení na meziskládce v těsné blízkosti stavby 
použito do vrstvy určené pro recyklaci za studena 
planimetrováno ze situace programem autocad</t>
  </si>
  <si>
    <t>112,5*0,1=11,250 [A]</t>
  </si>
  <si>
    <t>vybourání nestmelených podkladních vozovkových vrstev 
odvoz na skládku do dodavatelem určené vzdálenosti 
planimetrováno ze situace programem autocad</t>
  </si>
  <si>
    <t>pod asf, plochou: 112,5*0,25=28,125 [A] 
pod plochou ze žul. kostek: 30*0,25=7,500 [B] 
Celkem: A+B=35,625 [C]</t>
  </si>
  <si>
    <t>včetně odvozu a uložení na skládku a poplatku za skládku 
 napojení na stáv. vozovku</t>
  </si>
  <si>
    <t>10+28+25+12=75,000 [A]</t>
  </si>
  <si>
    <t>předpoklad 300 hodin</t>
  </si>
  <si>
    <t>300=300,000 [A]</t>
  </si>
  <si>
    <t>Startovací a koncová jámy protlaku</t>
  </si>
  <si>
    <t>2.0*3.5*3=21,000 [A] 
1,5*1,5*3=6,750 [B] 
Celkem: A+B=27,750 [C]</t>
  </si>
  <si>
    <t>hloubení rýh pro potrubí   
včetně odvozu přebytku na skládku do dodavatelem určené vzdálenosti</t>
  </si>
  <si>
    <t>776,1=776,100 [A]</t>
  </si>
  <si>
    <t>14173</t>
  </si>
  <si>
    <t>PROTLAČOVÁNÍ POTRUBÍ Z PLAST HMOT DN DO 200MM</t>
  </si>
  <si>
    <t>vč. středících prvků a koncových manžet 
vč. startovací a cílové jámy, vč. montáže a pažení</t>
  </si>
  <si>
    <t>položka zahrnuje dodávku protlačovaného potrubí a veškeré pomocné práce (startovací zařízení, startovací a cílová jáma, opěrné a vodící bloky a pod.)</t>
  </si>
  <si>
    <t>776,1-372+27,75=431,850 [A]</t>
  </si>
  <si>
    <t>Zásyp vhodnou zeminou  
Včetně všech souvisejících prací (např.natěžení, dopravy, uložení, hutnění, atp.).                                 
Veškeré práce a použitý materiál musí být odsouhlasen TDI.</t>
  </si>
  <si>
    <t>372=372,000 [A]</t>
  </si>
  <si>
    <t>zásyp potrubí  štěrkodrtí pod komunikací a chodníkem fr. 0-32mm 
zásyp bude proveden po úroveň pláně vozovky 
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</si>
  <si>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68=68,000 [A]</t>
  </si>
  <si>
    <t>obsyp, včetně podsypu potrubí pískem fr. 0-4mm  
Požadavky a výsledné parametry dle ČSN 736133, ČSN 721006.  
Kompletní provedení včetně nákupu a dodávky potřebných materiálů, včetně všech souvisejících prací (např. natěžení, dopravy, uložení, hutnění atp.).</t>
  </si>
  <si>
    <t>238,8=238,800 [A]</t>
  </si>
  <si>
    <t>pracovní drenáž DN 100, vč.stěrkopískového obsypu, vč. zemních prací, jedná se o provizorní trativod provedený z důvodu provádění</t>
  </si>
  <si>
    <t>557=557,000 [A]</t>
  </si>
  <si>
    <t>45157</t>
  </si>
  <si>
    <t>PODKLADNÍ A VÝPLŇOVÉ VRSTVY Z KAMENIVA TĚŽENÉHO</t>
  </si>
  <si>
    <t>pískové lože pod potrubí tl. 100mm   
Požadavky a výsledné parametry dle ČSN 736133, ČSN 721006.   
Kompletní provedení včetně nákupu a dodávky potřebných materiálů, včetně všech souvisejících prací (např. natěžení, dopravy, uložení, hutnění atp.).</t>
  </si>
  <si>
    <t>60=60,000 [A]</t>
  </si>
  <si>
    <t>položka zahrnuje dodávku předepsaného kameniva, mimostaveništní a vnitrostaveništní dopravu a jeho uložení 
není-li v zadávací dokumentaci uvedeno jinak, jedná se o nakupovaný materiál</t>
  </si>
  <si>
    <t>pod asf. vozovkou: 112,5=112,500 [A]</t>
  </si>
  <si>
    <t>pod asf. vozovkou: 112,5=112,500 [A] 
pod plochou ze žzl. kostek: 30=30,000 [B] 
Celkem: A+B=142,500 [C]</t>
  </si>
  <si>
    <t>(na vrstvu ŠDa 0/32 tl. 150 mm): 112,5=112,500 [A]</t>
  </si>
  <si>
    <t>na vrstvu ACP: 112,5=112,500 [A]</t>
  </si>
  <si>
    <t>112,5=112,500 [A]</t>
  </si>
  <si>
    <t>587202</t>
  </si>
  <si>
    <t>PŘEDLÁŽDĚNÍ KRYTU Z DROBNÝCH KOSTEK</t>
  </si>
  <si>
    <t>plocha ze žulových kostek</t>
  </si>
  <si>
    <t>30=30,000 [A]</t>
  </si>
  <si>
    <t>85126</t>
  </si>
  <si>
    <t>POTRUBÍ Z TRUB LITINOVÝCH TLAKOVÝCH HRDLOVÝCH DN DO 80MM - TVAROVKY</t>
  </si>
  <si>
    <t>4x spojka jištěná proti posunu DN80, dodávka a montáž 
4x TP-kus DN80 
2x PP-kus DN80</t>
  </si>
  <si>
    <t>(viz. kladečské schéma)  
10=10,000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</si>
  <si>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</si>
  <si>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85127</t>
  </si>
  <si>
    <t>POTRUBÍ Z TRUB LITINOVÝCH TLAKOVÝCH HRDLOVÝCH DN DO 100MM - TVAROVKY</t>
  </si>
  <si>
    <t>5x spojka jištěná proti posunu DN100, dodávka a montáž 
1x T-kus DN100/80</t>
  </si>
  <si>
    <t>(viz. kladečské schéma 
6=6,000 [A]</t>
  </si>
  <si>
    <t>87313</t>
  </si>
  <si>
    <t>POTRUBÍ Z TRUB PLASTOVÝCH TLAKOVÝCH SVAŘOVANÝCH DN DO 25MM</t>
  </si>
  <si>
    <t>potrubí z trub d32 PE100 SDR11 se zesílenou ochrannou (dvouplášťový PE)     
vč. elektrospojek a elektrotvarovek (kolena), spojek ISO, ISIFLO</t>
  </si>
  <si>
    <t>87326</t>
  </si>
  <si>
    <t>POTRUBÍ Z TRUB PLASTOVÝCH TLAKOVÝCH SVAŘOVANÝCH DN DO 80MM</t>
  </si>
  <si>
    <t>potrubí z trub d90 PE100 SDR11 se zesílenou ochrannou (dvouplášťový PE)     
vč. elektrospojek a elektrotvarovek (kolena), spojek ISO, ISIFLO</t>
  </si>
  <si>
    <t>560=560,000 [A]</t>
  </si>
  <si>
    <t>87327</t>
  </si>
  <si>
    <t>POTRUBÍ Z TRUB PLASTOVÝCH TLAKOVÝCH SVAŘOVANÝCH DN DO 100MM</t>
  </si>
  <si>
    <t>potrubí z trub d110 PE100 SDR11 se zesílenou ochrannou (dvouplášťový PE)     
vč. elektrospojek a elektrotvarovek (kolena), spojek ISO, ISIFLO</t>
  </si>
  <si>
    <t>17=17,000 [A]</t>
  </si>
  <si>
    <t>87634</t>
  </si>
  <si>
    <t>CHRÁNIČKY Z TRUB PLASTOVÝCH DN DO 200MM</t>
  </si>
  <si>
    <t>z trub PVC DN200 SN10 v místě křížení komunikací</t>
  </si>
  <si>
    <t>100=100,000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</si>
  <si>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</si>
  <si>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potrubí PE100 RC DN 200 SDR17 
v místě protlaku</t>
  </si>
  <si>
    <t>87834</t>
  </si>
  <si>
    <t>NASUNUTÍ PLAST TRUB DN DO 200MM DO CHRÁNIČKY</t>
  </si>
  <si>
    <t>vč. středících prvků, koncových manžet (protlak + křížení komunikací)</t>
  </si>
  <si>
    <t>13+100=113,000 [A]</t>
  </si>
  <si>
    <t>položka zahrnuje: 
pojízdná sedla (objímky) 
případně předepsané utěsnění konců chráničky 
nezahrnuje dodávku potrubí</t>
  </si>
  <si>
    <t>891126</t>
  </si>
  <si>
    <t>ŠOUPÁTKA DN DO 80MM</t>
  </si>
  <si>
    <t>vč. zemní teleskopické zákopové soupravy, šoupátkového samonivelačního poklopu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</si>
  <si>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</si>
  <si>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</si>
  <si>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</si>
  <si>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891426</t>
  </si>
  <si>
    <t>HYDRANTY PODZEMNÍ DN 80MM</t>
  </si>
  <si>
    <t>podzemní dvoujčinný hydrant (vzdušníky, kalník)     
vč. Samonivelačního poklopu</t>
  </si>
  <si>
    <t>89916</t>
  </si>
  <si>
    <t>BETONOVÉ DOPLŇKY TRUB VEDENÍ</t>
  </si>
  <si>
    <t>betonové bloky pod potrubí v místě hydrantů</t>
  </si>
  <si>
    <t>0,5=0,500 [A]</t>
  </si>
  <si>
    <t>- Položka zahrnuje veškerý materiál, výrobky a polotovary, včetně mimostaveništní a vnitrostaveništní dopravy (rovněž přesuny), včetně naložení a složení,případně s uložením.</t>
  </si>
  <si>
    <t>899305</t>
  </si>
  <si>
    <t>DOPLŇKY NA POTRUBÍ - ORIENTAČ SLOUPKY</t>
  </si>
  <si>
    <t>vč. Tabulek</t>
  </si>
  <si>
    <t>12=12,000 [A]</t>
  </si>
  <si>
    <t>899308</t>
  </si>
  <si>
    <t>DOPLŇKY NA POTRUBÍ - SIGNALIZAČ VODIČ</t>
  </si>
  <si>
    <t>signalizační vodič CY 6mm2     
vč. prověření funkčnosti měřením, vč. protokolu</t>
  </si>
  <si>
    <t>600*2=1 200,000 [A]</t>
  </si>
  <si>
    <t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</si>
  <si>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>899309</t>
  </si>
  <si>
    <t>DOPLŇKY NA POTRUBÍ - VÝSTRAŽNÁ FÓLIE</t>
  </si>
  <si>
    <t>výstražná folie modré barvy s nápisem „voda“</t>
  </si>
  <si>
    <t>600=600,000 [A]</t>
  </si>
  <si>
    <t>89942</t>
  </si>
  <si>
    <t>VÝŘEZ, VÝSEK, ÚTES NA POTRUBÍ DN DO 100MM</t>
  </si>
  <si>
    <t>1x zaslepení stáv. Napojení rušeného vodovodu DN80-LT na stáv. Vodovod DN100-LT, 1x nové napojení na stáv. Vodovod DN100-LT</t>
  </si>
  <si>
    <t>899611</t>
  </si>
  <si>
    <t>TLAKOVÉ ZKOUŠKY POTRUBÍ DN DO 80MM</t>
  </si>
  <si>
    <t>zkoušky na novém vodovodu PE d90</t>
  </si>
  <si>
    <t>580=580,000 [A]</t>
  </si>
  <si>
    <t>899621</t>
  </si>
  <si>
    <t>TLAKOVÉ ZKOUŠKY POTRUBÍ DN DO 100MM</t>
  </si>
  <si>
    <t>zkoušky na novém vodovodu PE d110</t>
  </si>
  <si>
    <t>89971</t>
  </si>
  <si>
    <t>PROPLACH A DEZINFEKCE VODOVODNÍHO POTRUBÍ DN DO 80MM</t>
  </si>
  <si>
    <t>nový vodovod PE d90   
- napuštění a vypuštění vody, dodání vody a dezinfekčního prostředku, bakteriologický rozbor vody.</t>
  </si>
  <si>
    <t>- napuštění a vypuštění vody, dodání vody a dezinfekčního prostředku, bakteriologický rozbor vody.</t>
  </si>
  <si>
    <t>41</t>
  </si>
  <si>
    <t>89972</t>
  </si>
  <si>
    <t>PROPLACH A DEZINFEKCE VODOVODNÍHO POTRUBÍ DN DO 100MM</t>
  </si>
  <si>
    <t>nový vodovod PE d110   
- napuštění a vypuštění vody, dodání vody a dezinfekčního prostředku, bakteriologický rozbor vody.</t>
  </si>
  <si>
    <t>42</t>
  </si>
  <si>
    <t>899901</t>
  </si>
  <si>
    <t>PŘEPOJENÍ PŘÍPOJEK</t>
  </si>
  <si>
    <t>vč. navrtávacího T-kusu, vč. zákopové zemní soupravy a poklopu     
vč. ISO, ISIFLO spojek     
vč. montáže, řezu na potrubí</t>
  </si>
  <si>
    <t>11=11,000 [A]</t>
  </si>
  <si>
    <t>položka zahrnuje řez na potrubí, dodání a osazení příslušných tvarovek a armatur</t>
  </si>
  <si>
    <t>43</t>
  </si>
  <si>
    <t>44</t>
  </si>
  <si>
    <t>viz. pol. 113765: 10+28+25+12=75,000 [A]</t>
  </si>
  <si>
    <t>45</t>
  </si>
  <si>
    <t>96688</t>
  </si>
  <si>
    <t>VYBOURÁNÍ KANALIZAČ ŠACHET KOMPLETNÍCH</t>
  </si>
  <si>
    <t>na zrušené stáv. Dešťové kanalizaci DN300/400-ŽB včetně vpustí, vč. odvozu na skládku 
včetně poplatku za skládku</t>
  </si>
  <si>
    <t>46</t>
  </si>
  <si>
    <t>96912</t>
  </si>
  <si>
    <t>VYBOURÁNÍ POTRUBÍ DN DO 100MM VODOVODNÍCH</t>
  </si>
  <si>
    <t>zrušení stáv. Vodovodu DN80 LT komplet vč. armatur, vč. odvozu na skládku a poplatků za skládku</t>
  </si>
  <si>
    <t>500=500,000 [A]</t>
  </si>
  <si>
    <t>47</t>
  </si>
  <si>
    <t>969246</t>
  </si>
  <si>
    <t>VYBOURÁNÍ POTRUBÍ DN DO 400MM KANALIZAČ</t>
  </si>
  <si>
    <t>zrušení stáv. Dešťové kanalizace DN300/400-ŽB 
včetně zásypu a zhutnění 
vč. odvozu, uložení na skládku a poplatku za skládku 
čerpáno dle skutečnosti se souhlasem objednatele</t>
  </si>
  <si>
    <t>120=120,000 [A]</t>
  </si>
  <si>
    <t>SO451</t>
  </si>
  <si>
    <t>Veřejné osvětlení</t>
  </si>
  <si>
    <t>9999-1002</t>
  </si>
  <si>
    <t>HLOUBENÍ KABELOVÉ RÝHY</t>
  </si>
  <si>
    <t>Zemina třídy 4, šíře 350mm,hloubka 800mm</t>
  </si>
  <si>
    <t>1090-225=865,000 [A]</t>
  </si>
  <si>
    <t>9999-1005</t>
  </si>
  <si>
    <t>Zemina třídy 5, Šíře 500mm,hloubka 1300mm</t>
  </si>
  <si>
    <t>11+16+11+10+11+8+35+7+30 
+38+11+10+13+3+11=225,000 [A]</t>
  </si>
  <si>
    <t>9999-1069</t>
  </si>
  <si>
    <t>ZŘÍZENÍ KABELOVÉHO LOŽE</t>
  </si>
  <si>
    <t>Z prosáté zeminy, bez zakrytí, šíře do 65cm,tloušťka 10cm</t>
  </si>
  <si>
    <t>865+225=1 090,000 [A]</t>
  </si>
  <si>
    <t>9999-1119</t>
  </si>
  <si>
    <t>FOLIE VÝSTRAŽNÁ Z PVC</t>
  </si>
  <si>
    <t>Šířka 33cm</t>
  </si>
  <si>
    <t>9999-1182</t>
  </si>
  <si>
    <t>ZÁHOZ KABELOVÉ RÝHY</t>
  </si>
  <si>
    <t>865=865,000 [A]</t>
  </si>
  <si>
    <t>9999-1184</t>
  </si>
  <si>
    <t>Zemina třídy 5, šíře 500mm,hloubka 1300mm</t>
  </si>
  <si>
    <t>225=225,000 [A]</t>
  </si>
  <si>
    <t>9999-1186</t>
  </si>
  <si>
    <t>ODVOZ ZEMINY</t>
  </si>
  <si>
    <t>odvoz zeminy a suti na skládku, včetně poplatku za uložení</t>
  </si>
  <si>
    <t>(41*0,5+62+(865*0,35+225*0,5)*0,1 
+12,3+5,125+3,075)*1,5=216,788 [A]</t>
  </si>
  <si>
    <t>9999-1189</t>
  </si>
  <si>
    <t>ÚPRAVA POVRCHU</t>
  </si>
  <si>
    <t>Položeni drnu</t>
  </si>
  <si>
    <t>(5+17+41+2+41+82+31+12+25 
+44+17+112+154+141)*0,35=253,400 [A]</t>
  </si>
  <si>
    <t>9999-1190</t>
  </si>
  <si>
    <t>Rozporostření ornice, osetí povrchu travou</t>
  </si>
  <si>
    <t>(5+17+41+2+41+82+31+12+25 
+44+17+112+154+141)*0,35*0,15=38,010 [A]</t>
  </si>
  <si>
    <t>9999-1196</t>
  </si>
  <si>
    <t>Provizorní úprava terénu v zemina třídy 4</t>
  </si>
  <si>
    <t>865*0,35+225*0,5=415,250 [A]</t>
  </si>
  <si>
    <t>9999-1201</t>
  </si>
  <si>
    <t>PODKLADOVÁ VRSTVA</t>
  </si>
  <si>
    <t>Ze štěrku fr.32-63 vrstva 10cm</t>
  </si>
  <si>
    <t>(28+13)*0,5*0,25=5,125 [A]</t>
  </si>
  <si>
    <t>9999-1202</t>
  </si>
  <si>
    <t>R.a</t>
  </si>
  <si>
    <t>Ze šterkodrti fr. 0-32</t>
  </si>
  <si>
    <t>(52+30)*1*0,15=12,300 [A]</t>
  </si>
  <si>
    <t>R.b</t>
  </si>
  <si>
    <t>(28+13)*0,5*0,15=3,075 [A]</t>
  </si>
  <si>
    <t>9999-1206</t>
  </si>
  <si>
    <t>Asfaltový beton pro podkladní vrstvy - 6cm</t>
  </si>
  <si>
    <t>(28+13)*0,5=20,500 [A]</t>
  </si>
  <si>
    <t>ÚPRAVA POVRCHU - POLOŽENÍ DLAŽBY</t>
  </si>
  <si>
    <t>dlažba kamenná mozaika, kladení do drtě, 10% nové dlažby</t>
  </si>
  <si>
    <t>52*1=52,000 [A]</t>
  </si>
  <si>
    <t>dlažba kamenná, kostky velké, kladení do drtě, 10% nové dlažby</t>
  </si>
  <si>
    <t>(21+9)*1=30,000 [A]</t>
  </si>
  <si>
    <t>9999-1207</t>
  </si>
  <si>
    <t>Asfaltový beton pro obrusné vrstvy - 4cm</t>
  </si>
  <si>
    <t>9999-1208</t>
  </si>
  <si>
    <t>Asfaltový postřik infiltrační z kationaktivní asf. emulze</t>
  </si>
  <si>
    <t>48</t>
  </si>
  <si>
    <t>9999-1209</t>
  </si>
  <si>
    <t>Asfaltový postřik spojovací z kationaktivní asf. emulze</t>
  </si>
  <si>
    <t>63</t>
  </si>
  <si>
    <t>9999-890</t>
  </si>
  <si>
    <t>VYTÝČENÍ TRATI</t>
  </si>
  <si>
    <t>KM</t>
  </si>
  <si>
    <t>Kabelové vedení v zastaveném prostoru</t>
  </si>
  <si>
    <t>1090*0,001=1,090 [A]</t>
  </si>
  <si>
    <t>64</t>
  </si>
  <si>
    <t>9999-894</t>
  </si>
  <si>
    <t>SEJMUTÍ ORNICE</t>
  </si>
  <si>
    <t>Vrstva do 15cm,zemina tř.2</t>
  </si>
  <si>
    <t>65</t>
  </si>
  <si>
    <t>9999-897</t>
  </si>
  <si>
    <t>Nářez drnu,naložení,odvoz</t>
  </si>
  <si>
    <t>66</t>
  </si>
  <si>
    <t>9999-906</t>
  </si>
  <si>
    <t>VYTRHÁNÍ DLAŽBY</t>
  </si>
  <si>
    <t>žulové kostky - mozaika,spáry nezalité</t>
  </si>
  <si>
    <t>67</t>
  </si>
  <si>
    <t>Kostky velké,spáry nezalité</t>
  </si>
  <si>
    <t>68</t>
  </si>
  <si>
    <t>9999-923</t>
  </si>
  <si>
    <t>BOURANÍ ŽIVIČNÝCH POVRCHŮ</t>
  </si>
  <si>
    <t>Síla vrstvy 3-5cm</t>
  </si>
  <si>
    <t>(28+13)*0,5*2=41,000 [A]</t>
  </si>
  <si>
    <t>69</t>
  </si>
  <si>
    <t>9999-925</t>
  </si>
  <si>
    <t>ŘEZÁNÍ SPÁRY</t>
  </si>
  <si>
    <t>V asfaltu nebo betonu</t>
  </si>
  <si>
    <t>(28+13)*2=82,000 [A]</t>
  </si>
  <si>
    <t>70</t>
  </si>
  <si>
    <t>9999-929</t>
  </si>
  <si>
    <t>VYTRHÁNÍ OBRUBY</t>
  </si>
  <si>
    <t>Stojaté kladené do písku</t>
  </si>
  <si>
    <t>7*2=14,000 [A]</t>
  </si>
  <si>
    <t>71</t>
  </si>
  <si>
    <t>KLADENÍ OBRUBY</t>
  </si>
  <si>
    <t>Stojaté kladené do betonu, včetně betonu</t>
  </si>
  <si>
    <t>72</t>
  </si>
  <si>
    <t>9999-946</t>
  </si>
  <si>
    <t>JÁMA PRO STOŽÁRY VER.OSVĚTLENÍ O OBJEMU DO 2 m3</t>
  </si>
  <si>
    <t>Zemina třídy 4,ručně</t>
  </si>
  <si>
    <t>31*2=62,000 [A]</t>
  </si>
  <si>
    <t>73</t>
  </si>
  <si>
    <t>9999-961</t>
  </si>
  <si>
    <t>ZÁKLAD Z PROSTÉHO BETONU</t>
  </si>
  <si>
    <t>Do rostlé zeminy bez bednění</t>
  </si>
  <si>
    <t>74</t>
  </si>
  <si>
    <t>9999-976</t>
  </si>
  <si>
    <t>POUZDROVÝ ZÁKL.PRO STOŽ.VENK. OSVĚTLENÍ V OSE TRASY KABELU</t>
  </si>
  <si>
    <t>KS</t>
  </si>
  <si>
    <t>D 300x1500 mm</t>
  </si>
  <si>
    <t>31=31,000 [A]</t>
  </si>
  <si>
    <t>75</t>
  </si>
  <si>
    <t>9999-983</t>
  </si>
  <si>
    <t>ZÁHOZ JÁMY,UPĚCHOVÁNÍ,ÚPRAVA POVRCHU</t>
  </si>
  <si>
    <t>V zemine třídy 3-4</t>
  </si>
  <si>
    <t>Elektroinstalace - slaboproud</t>
  </si>
  <si>
    <t>1016-190</t>
  </si>
  <si>
    <t>STOŽÁR VO ŽÁROVĚ ZINKOVANÝ</t>
  </si>
  <si>
    <t>stožár silniční, JB 8 S, třikrát odstupňovaný - 133/108/89mm, l=8m, v=6,2m nad terén, nátěr šedé barvy DB 702S</t>
  </si>
  <si>
    <t>1016-747</t>
  </si>
  <si>
    <t>Výložník obloukový</t>
  </si>
  <si>
    <t>V 1/89 - 1000, nátěr šedé barvy DB 702S</t>
  </si>
  <si>
    <t>21=21,000 [A]</t>
  </si>
  <si>
    <t>1016-749</t>
  </si>
  <si>
    <t>V 1/89 - 2000, nátěr šedé barvy DB 702S</t>
  </si>
  <si>
    <t>6=6,000 [A]</t>
  </si>
  <si>
    <t>1016-750</t>
  </si>
  <si>
    <t>V 1/89 - 2500, nátěr šedé barvy DB 702S</t>
  </si>
  <si>
    <t>1016-762</t>
  </si>
  <si>
    <t>V 2/89 - 2000/180, nátěr šedé barvy DB 702S</t>
  </si>
  <si>
    <t>1042-546</t>
  </si>
  <si>
    <t>STOŽÁROVÁ SVORKOVNICE</t>
  </si>
  <si>
    <t>Stožárová výzbroj pro dva kabely 4x16, s jednou pojistkou</t>
  </si>
  <si>
    <t>1042-554</t>
  </si>
  <si>
    <t>Stožárová výzbroj pro tři kabely 4x16, s jednou pojistkou</t>
  </si>
  <si>
    <t>5=5,000 [A]</t>
  </si>
  <si>
    <t>1059-3</t>
  </si>
  <si>
    <t>POJISTKA</t>
  </si>
  <si>
    <t>trubičková 6A,char.normální</t>
  </si>
  <si>
    <t>(30+5)*1+1*2=37,000 [A]</t>
  </si>
  <si>
    <t>1123-7102</t>
  </si>
  <si>
    <t>CHRÁNIČKY</t>
  </si>
  <si>
    <t>KF 09063_AA TRUBKA DVOUPL. KOPOFLEX</t>
  </si>
  <si>
    <t>1010+20+20+15+25+6*1*2 
+27*2*2+4*3*2=1 234,000 [A]</t>
  </si>
  <si>
    <t>1123-7122</t>
  </si>
  <si>
    <t>KF 09110_AA TRUBKA DVOUPL. KOPOFLEX</t>
  </si>
  <si>
    <t>1127-162</t>
  </si>
  <si>
    <t>SVORKA HROMOSVODNÍ,UZEMŇOVACÍ</t>
  </si>
  <si>
    <t>SP01 připojovací</t>
  </si>
  <si>
    <t>36*1=36,000 [A]</t>
  </si>
  <si>
    <t>1157-477</t>
  </si>
  <si>
    <t>recyklační poplatek</t>
  </si>
  <si>
    <t>31+6=37,000 [A]</t>
  </si>
  <si>
    <t>1157-479</t>
  </si>
  <si>
    <t>DEMONTÁŽ - SVÍTIDLA PRO VEŘEJNÉ OSVĚTLENÍ</t>
  </si>
  <si>
    <t>demontáž svítidla ze stožáru VO včetně odborné likvidace</t>
  </si>
  <si>
    <t>15=15,000 [A]</t>
  </si>
  <si>
    <t>1201-88</t>
  </si>
  <si>
    <t>Stožárová výzbroj pro dva kabely do 4x16mm2, dvoupojistková</t>
  </si>
  <si>
    <t>1244-239</t>
  </si>
  <si>
    <t>SR 3a svorka páska-drát</t>
  </si>
  <si>
    <t>36*2=72,000 [A]</t>
  </si>
  <si>
    <t>1244-3</t>
  </si>
  <si>
    <t>OCELOVÝ DRÁT POZINKOVANÝ</t>
  </si>
  <si>
    <t>Drát 10 drát o 10mm(0,62kg/m), volně</t>
  </si>
  <si>
    <t>36*3=108,000 [A]</t>
  </si>
  <si>
    <t>1244-8</t>
  </si>
  <si>
    <t>OCELOVÝ PÁSEK POZINKOVANÝ</t>
  </si>
  <si>
    <t>Páska 30x4 páska 30x4 (0,95 kg/m), volně</t>
  </si>
  <si>
    <t>1010+20+20+15+25=1 090,000 [A]</t>
  </si>
  <si>
    <t>1244-88</t>
  </si>
  <si>
    <t>SR 2a svorka páska-páska M6</t>
  </si>
  <si>
    <t>1090/25*2+6*2=100</t>
  </si>
  <si>
    <t>1261-64</t>
  </si>
  <si>
    <t>Stožár vetknutý, silniční - přechodový, zesílený kruhového průřezu, pro kolmý výložník, 6m nad terén, 1,5m zapuštěný pod terén, zemní část opatřená plastovým potahem, nadzemní část opatřena reflexními polepy, nátěr šedé barvy DB 702S</t>
  </si>
  <si>
    <t>1261-77</t>
  </si>
  <si>
    <t>trubkový výložník, l= do 3,0m, reflexní polepy, žárově zinkovaný, doměření na místě, nátěr šedé barvy DB 702S</t>
  </si>
  <si>
    <t>1261-84</t>
  </si>
  <si>
    <t>SVÍTIDLO VENKOVNÍHO OSVĚTLENÍ</t>
  </si>
  <si>
    <t>DL50mn,ST1.2a,6040lm830,Plus, včetně architektonického nástavce na výložník</t>
  </si>
  <si>
    <t>36-6+1=31,000 [A]</t>
  </si>
  <si>
    <t>DL50md,PC-R,13300lm740,Plus, včetně architektonického nástavce na výložník</t>
  </si>
  <si>
    <t>3*2=6,000 [A]</t>
  </si>
  <si>
    <t>1261-9</t>
  </si>
  <si>
    <t>DEMONTÁŽ - OSVĚTLOVACÍ STOŽÁR</t>
  </si>
  <si>
    <t>Demontáž stožáru VO včetně patice, výložníku, elektrovýzbroje - svorkovnice,  včetně odborné likvidace</t>
  </si>
  <si>
    <t>7004-10003</t>
  </si>
  <si>
    <t>UKONČENÍ Cu KABELŮ DO</t>
  </si>
  <si>
    <t>4x25 mm2</t>
  </si>
  <si>
    <t>6*1+27*2+4*3=72,000 [A]</t>
  </si>
  <si>
    <t>7004-8007</t>
  </si>
  <si>
    <t>VODIČ JEDNOŽILOVÝ, IZOLACE PVC</t>
  </si>
  <si>
    <t>H07V-U 6   mm2 , volně</t>
  </si>
  <si>
    <t>7004-8068</t>
  </si>
  <si>
    <t>KABEL SILOVÝ,IZOLACE PVC S VODIČEM PE</t>
  </si>
  <si>
    <t>CYKY-J 3x1.5 mm2 , volně</t>
  </si>
  <si>
    <t>21*(8+1)+7*(8+2)+6*(6+3)+2*(8+2,5)=334,000 [A]</t>
  </si>
  <si>
    <t>DEMONTÁŽ - KABEL SILOVÝ,IZOLACE PVC S VODIČEM PE</t>
  </si>
  <si>
    <t>CYKY-J 3x1.5 mm2 , volně - původní kabel, včetně odborné likvidace</t>
  </si>
  <si>
    <t>15*10=150,000 [A]</t>
  </si>
  <si>
    <t>7004-8077</t>
  </si>
  <si>
    <t>CYKY-J 4x16 , volně</t>
  </si>
  <si>
    <t>1010+20+20+15+25+6*1*3 
+27*2*3+4*3*3=1 306,000 [A]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</si>
  <si>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</si>
  <si>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999</t>
  </si>
  <si>
    <t>Podružný materiál</t>
  </si>
  <si>
    <t>49</t>
  </si>
  <si>
    <t>9999-1288</t>
  </si>
  <si>
    <t>MONTÁŽE</t>
  </si>
  <si>
    <t>Zkusebni provoz - provozní zkouška osvětlení po kompletaci, měření osvětlení, protokol o měření</t>
  </si>
  <si>
    <t>50</t>
  </si>
  <si>
    <t>9999-1291</t>
  </si>
  <si>
    <t>Vyhledání stávajících rozvodů, připojení na stávající rozvody</t>
  </si>
  <si>
    <t>1*2*8=16,000 [A]</t>
  </si>
  <si>
    <t>51</t>
  </si>
  <si>
    <t>9999-1295</t>
  </si>
  <si>
    <t>POJÍZDNÁ STAVEBNÍ TECHNIKA</t>
  </si>
  <si>
    <t>jeřáb - montáž stožáru - 2h/ks</t>
  </si>
  <si>
    <t>52</t>
  </si>
  <si>
    <t>přesun jeřábu</t>
  </si>
  <si>
    <t>9*30=270,000 [A]</t>
  </si>
  <si>
    <t>53</t>
  </si>
  <si>
    <t>R.c</t>
  </si>
  <si>
    <t>vysokozdvižná plošina - montáž výložníku a svítidla na výložník - 2h/ks</t>
  </si>
  <si>
    <t>54</t>
  </si>
  <si>
    <t>R.d</t>
  </si>
  <si>
    <t>přesun vysokozdvižné plošiny</t>
  </si>
  <si>
    <t>55</t>
  </si>
  <si>
    <t>R.e</t>
  </si>
  <si>
    <t>DEMONTÁŽ - POJÍZDNÁ STAVEBNÍ TECHNIKA</t>
  </si>
  <si>
    <t>jeřáb - 2 hod/stožár</t>
  </si>
  <si>
    <t>15*2=30,000 [A]</t>
  </si>
  <si>
    <t>56</t>
  </si>
  <si>
    <t>R.f</t>
  </si>
  <si>
    <t>4*30=120,000 [A]</t>
  </si>
  <si>
    <t>57</t>
  </si>
  <si>
    <t>R.g</t>
  </si>
  <si>
    <t>vysokozdvižná plošina - 2 hod/svítidlo+výložník</t>
  </si>
  <si>
    <t>58</t>
  </si>
  <si>
    <t>R.h</t>
  </si>
  <si>
    <t>59</t>
  </si>
  <si>
    <t>9999-1298</t>
  </si>
  <si>
    <t>PROVEDENI REVIZNICH ZKOUSEK DLE CSN 33 2000-6</t>
  </si>
  <si>
    <t>Revizni technik - výchozí revize, vypracování revizní zprávy</t>
  </si>
  <si>
    <t>24=24,000 [A]</t>
  </si>
  <si>
    <t>60</t>
  </si>
  <si>
    <t>Zpracování dokumentace, tisk</t>
  </si>
  <si>
    <t>geodetické zaměření skut- provedení - intravilán</t>
  </si>
  <si>
    <t>61</t>
  </si>
  <si>
    <t>mapování - doplnění digit. mapy - intravilán</t>
  </si>
  <si>
    <t>62</t>
  </si>
  <si>
    <t>9999-839</t>
  </si>
  <si>
    <t>MONTÁŽNÍ PRÁCE</t>
  </si>
  <si>
    <t>Štítek pro označení svodu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</si>
</sst>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0+C10+C12+C15+C24+C29+C31+C32+C34</f>
      </c>
      <c s="1"/>
      <c s="1"/>
    </row>
    <row r="7" spans="1:5" ht="12.75" customHeight="1">
      <c r="A7" s="1"/>
      <c s="4" t="s">
        <v>4</v>
      </c>
      <c s="7">
        <f>0+E10+E12+E15+E24+E29+E31+E32+E34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48</v>
      </c>
      <c s="21" t="s">
        <v>28</v>
      </c>
      <c s="22">
        <f>SO000_SO000.2!I3</f>
      </c>
      <c s="22">
        <f>SO000_SO000.2!O2</f>
      </c>
      <c s="22">
        <f>C11+D11</f>
      </c>
    </row>
    <row r="12" spans="1:5" ht="12.75" customHeight="1">
      <c r="A12" s="19" t="s">
        <v>96</v>
      </c>
      <c s="19" t="s">
        <v>97</v>
      </c>
      <c s="20">
        <f>0+C13+C14</f>
      </c>
      <c s="20">
        <f>0+D13+D14</f>
      </c>
      <c s="20">
        <f>0+E13+E14</f>
      </c>
    </row>
    <row r="13" spans="1:5" ht="12.75" customHeight="1">
      <c r="A13" s="21" t="s">
        <v>99</v>
      </c>
      <c s="21" t="s">
        <v>97</v>
      </c>
      <c s="22">
        <f>SO102_SO102.1!I3</f>
      </c>
      <c s="22">
        <f>SO102_SO102.1!O2</f>
      </c>
      <c s="22">
        <f>C13+D13</f>
      </c>
    </row>
    <row r="14" spans="1:5" ht="12.75" customHeight="1">
      <c r="A14" s="21" t="s">
        <v>321</v>
      </c>
      <c s="21" t="s">
        <v>320</v>
      </c>
      <c s="22">
        <f>SO102_SO102.2!I3</f>
      </c>
      <c s="22">
        <f>SO102_SO102.2!O2</f>
      </c>
      <c s="22">
        <f>C14+D14</f>
      </c>
    </row>
    <row r="15" spans="1:5" ht="12.75" customHeight="1">
      <c r="A15" s="19" t="s">
        <v>351</v>
      </c>
      <c s="19" t="s">
        <v>352</v>
      </c>
      <c s="20">
        <f>0+C16+C17+C18+C19+C20+C21+C22+C23</f>
      </c>
      <c s="20">
        <f>0+D16+D17+D18+D19+D20+D21+D22+D23</f>
      </c>
      <c s="20">
        <f>0+E16+E17+E18+E19+E20+E21+E22+E23</f>
      </c>
    </row>
    <row r="16" spans="1:5" ht="12.75" customHeight="1">
      <c r="A16" s="21" t="s">
        <v>355</v>
      </c>
      <c s="21" t="s">
        <v>354</v>
      </c>
      <c s="22">
        <f>SO103.1_001!I3</f>
      </c>
      <c s="22">
        <f>SO103.1_001!O2</f>
      </c>
      <c s="22">
        <f>C16+D16</f>
      </c>
    </row>
    <row r="17" spans="1:5" ht="12.75" customHeight="1">
      <c r="A17" s="21" t="s">
        <v>412</v>
      </c>
      <c s="21" t="s">
        <v>411</v>
      </c>
      <c s="22">
        <f>SO103.1_002!I3</f>
      </c>
      <c s="22">
        <f>SO103.1_002!O2</f>
      </c>
      <c s="22">
        <f>C17+D17</f>
      </c>
    </row>
    <row r="18" spans="1:5" ht="12.75" customHeight="1">
      <c r="A18" s="21" t="s">
        <v>446</v>
      </c>
      <c s="21" t="s">
        <v>445</v>
      </c>
      <c s="22">
        <f>SO103.1_003!I3</f>
      </c>
      <c s="22">
        <f>SO103.1_003!O2</f>
      </c>
      <c s="22">
        <f>C18+D18</f>
      </c>
    </row>
    <row r="19" spans="1:5" ht="12.75" customHeight="1">
      <c r="A19" s="21" t="s">
        <v>484</v>
      </c>
      <c s="21" t="s">
        <v>483</v>
      </c>
      <c s="22">
        <f>SO103.1_004!I3</f>
      </c>
      <c s="22">
        <f>SO103.1_004!O2</f>
      </c>
      <c s="22">
        <f>C19+D19</f>
      </c>
    </row>
    <row r="20" spans="1:5" ht="12.75" customHeight="1">
      <c r="A20" s="21" t="s">
        <v>535</v>
      </c>
      <c s="21" t="s">
        <v>534</v>
      </c>
      <c s="22">
        <f>SO103.1_005!I3</f>
      </c>
      <c s="22">
        <f>SO103.1_005!O2</f>
      </c>
      <c s="22">
        <f>C20+D20</f>
      </c>
    </row>
    <row r="21" spans="1:5" ht="12.75" customHeight="1">
      <c r="A21" s="21" t="s">
        <v>567</v>
      </c>
      <c s="21" t="s">
        <v>566</v>
      </c>
      <c s="22">
        <f>SO103.1_006!I3</f>
      </c>
      <c s="22">
        <f>SO103.1_006!O2</f>
      </c>
      <c s="22">
        <f>C21+D21</f>
      </c>
    </row>
    <row r="22" spans="1:5" ht="12.75" customHeight="1">
      <c r="A22" s="21" t="s">
        <v>590</v>
      </c>
      <c s="21" t="s">
        <v>589</v>
      </c>
      <c s="22">
        <f>SO103.1_007!I3</f>
      </c>
      <c s="22">
        <f>SO103.1_007!O2</f>
      </c>
      <c s="22">
        <f>C22+D22</f>
      </c>
    </row>
    <row r="23" spans="1:5" ht="12.75" customHeight="1">
      <c r="A23" s="21" t="s">
        <v>613</v>
      </c>
      <c s="21" t="s">
        <v>320</v>
      </c>
      <c s="22">
        <f>SO103.1_008!I3</f>
      </c>
      <c s="22">
        <f>SO103.1_008!O2</f>
      </c>
      <c s="22">
        <f>C23+D23</f>
      </c>
    </row>
    <row r="24" spans="1:5" ht="12.75" customHeight="1">
      <c r="A24" s="19" t="s">
        <v>616</v>
      </c>
      <c s="19" t="s">
        <v>617</v>
      </c>
      <c s="20">
        <f>0+C25+C26+C27+C28</f>
      </c>
      <c s="20">
        <f>0+D25+D26+D27+D28</f>
      </c>
      <c s="20">
        <f>0+E25+E26+E27+E28</f>
      </c>
    </row>
    <row r="25" spans="1:5" ht="12.75" customHeight="1">
      <c r="A25" s="21" t="s">
        <v>355</v>
      </c>
      <c s="21" t="s">
        <v>354</v>
      </c>
      <c s="22">
        <f>SO103.2_001!I3</f>
      </c>
      <c s="22">
        <f>SO103.2_001!O2</f>
      </c>
      <c s="22">
        <f>C25+D25</f>
      </c>
    </row>
    <row r="26" spans="1:5" ht="12.75" customHeight="1">
      <c r="A26" s="21" t="s">
        <v>412</v>
      </c>
      <c s="21" t="s">
        <v>534</v>
      </c>
      <c s="22">
        <f>SO103.2_002!I3</f>
      </c>
      <c s="22">
        <f>SO103.2_002!O2</f>
      </c>
      <c s="22">
        <f>C26+D26</f>
      </c>
    </row>
    <row r="27" spans="1:5" ht="12.75" customHeight="1">
      <c r="A27" s="21" t="s">
        <v>446</v>
      </c>
      <c s="21" t="s">
        <v>589</v>
      </c>
      <c s="22">
        <f>SO103.2_003!I3</f>
      </c>
      <c s="22">
        <f>SO103.2_003!O2</f>
      </c>
      <c s="22">
        <f>C27+D27</f>
      </c>
    </row>
    <row r="28" spans="1:5" ht="12.75" customHeight="1">
      <c r="A28" s="21" t="s">
        <v>484</v>
      </c>
      <c s="21" t="s">
        <v>320</v>
      </c>
      <c s="22">
        <f>SO103.2_004!I3</f>
      </c>
      <c s="22">
        <f>SO103.2_004!O2</f>
      </c>
      <c s="22">
        <f>C28+D28</f>
      </c>
    </row>
    <row r="29" spans="1:5" ht="12.75" customHeight="1">
      <c r="A29" s="19" t="s">
        <v>675</v>
      </c>
      <c s="19" t="s">
        <v>676</v>
      </c>
      <c s="20">
        <f>0+C30</f>
      </c>
      <c s="20">
        <f>0+D30</f>
      </c>
      <c s="20">
        <f>0+E30</f>
      </c>
    </row>
    <row r="30" spans="1:5" ht="12.75" customHeight="1">
      <c r="A30" s="21" t="s">
        <v>679</v>
      </c>
      <c s="21" t="s">
        <v>678</v>
      </c>
      <c s="22">
        <f>SO301_SO301.3!I3</f>
      </c>
      <c s="22">
        <f>SO301_SO301.3!O2</f>
      </c>
      <c s="22">
        <f>C30+D30</f>
      </c>
    </row>
    <row r="31" spans="1:5" ht="12.75" customHeight="1">
      <c r="A31" s="19" t="s">
        <v>723</v>
      </c>
      <c s="19" t="s">
        <v>724</v>
      </c>
      <c s="20">
        <f>SO302!I3</f>
      </c>
      <c s="20">
        <f>SO302!O2</f>
      </c>
      <c s="20">
        <f>C31+D31</f>
      </c>
    </row>
    <row r="32" spans="1:5" ht="12.75" customHeight="1">
      <c r="A32" s="19" t="s">
        <v>744</v>
      </c>
      <c s="19" t="s">
        <v>745</v>
      </c>
      <c s="20">
        <f>0+C33</f>
      </c>
      <c s="20">
        <f>0+D33</f>
      </c>
      <c s="20">
        <f>0+E33</f>
      </c>
    </row>
    <row r="33" spans="1:5" ht="12.75" customHeight="1">
      <c r="A33" s="21" t="s">
        <v>748</v>
      </c>
      <c s="21" t="s">
        <v>747</v>
      </c>
      <c s="22">
        <f>SO351_SO351.1!I3</f>
      </c>
      <c s="22">
        <f>SO351_SO351.1!O2</f>
      </c>
      <c s="22">
        <f>C33+D33</f>
      </c>
    </row>
    <row r="34" spans="1:5" ht="12.75" customHeight="1">
      <c r="A34" s="19" t="s">
        <v>888</v>
      </c>
      <c s="19" t="s">
        <v>889</v>
      </c>
      <c s="20">
        <f>SO451!I3</f>
      </c>
      <c s="20">
        <f>SO451!O2</f>
      </c>
      <c s="20">
        <f>C34+D34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0+O9+O18+O63+O68+O77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565</v>
      </c>
      <c s="40">
        <f>0+I9+I18+I63+I68+I77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565</v>
      </c>
      <c s="6"/>
      <c s="18" t="s">
        <v>566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503.19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568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27.876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569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</f>
      </c>
      <c>
        <f>0+O19+O23+O27+O31+O35+O39+O43+O47+O51+O55+O59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190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570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359</v>
      </c>
      <c s="26" t="s">
        <v>63</v>
      </c>
      <c s="32" t="s">
        <v>360</v>
      </c>
      <c s="33" t="s">
        <v>117</v>
      </c>
      <c s="34">
        <v>2.82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361</v>
      </c>
    </row>
    <row r="25" spans="1:5" ht="12.75">
      <c r="A25" s="38" t="s">
        <v>58</v>
      </c>
      <c r="E25" s="39" t="s">
        <v>571</v>
      </c>
    </row>
    <row r="26" spans="1:5" ht="63.75">
      <c r="A26" t="s">
        <v>60</v>
      </c>
      <c r="E26" s="37" t="s">
        <v>120</v>
      </c>
    </row>
    <row r="27" spans="1:16" ht="25.5">
      <c r="A27" s="26" t="s">
        <v>51</v>
      </c>
      <c s="31" t="s">
        <v>38</v>
      </c>
      <c s="31" t="s">
        <v>125</v>
      </c>
      <c s="26" t="s">
        <v>63</v>
      </c>
      <c s="32" t="s">
        <v>126</v>
      </c>
      <c s="33" t="s">
        <v>117</v>
      </c>
      <c s="34">
        <v>58.75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12.75">
      <c r="A28" s="36" t="s">
        <v>56</v>
      </c>
      <c r="E28" s="37" t="s">
        <v>199</v>
      </c>
    </row>
    <row r="29" spans="1:5" ht="38.25">
      <c r="A29" s="38" t="s">
        <v>58</v>
      </c>
      <c r="E29" s="39" t="s">
        <v>572</v>
      </c>
    </row>
    <row r="30" spans="1:5" ht="63.75">
      <c r="A30" t="s">
        <v>60</v>
      </c>
      <c r="E30" s="37" t="s">
        <v>120</v>
      </c>
    </row>
    <row r="31" spans="1:16" ht="12.75">
      <c r="A31" s="26" t="s">
        <v>51</v>
      </c>
      <c s="31" t="s">
        <v>40</v>
      </c>
      <c s="31" t="s">
        <v>129</v>
      </c>
      <c s="26" t="s">
        <v>63</v>
      </c>
      <c s="32" t="s">
        <v>130</v>
      </c>
      <c s="33" t="s">
        <v>131</v>
      </c>
      <c s="34">
        <v>62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38.25">
      <c r="A32" s="36" t="s">
        <v>56</v>
      </c>
      <c r="E32" s="37" t="s">
        <v>364</v>
      </c>
    </row>
    <row r="33" spans="1:5" ht="12.75">
      <c r="A33" s="38" t="s">
        <v>58</v>
      </c>
      <c r="E33" s="39" t="s">
        <v>573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134</v>
      </c>
      <c s="26" t="s">
        <v>63</v>
      </c>
      <c s="32" t="s">
        <v>135</v>
      </c>
      <c s="33" t="s">
        <v>117</v>
      </c>
      <c s="34">
        <v>7.52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51">
      <c r="A36" s="36" t="s">
        <v>56</v>
      </c>
      <c r="E36" s="37" t="s">
        <v>136</v>
      </c>
    </row>
    <row r="37" spans="1:5" ht="12.75">
      <c r="A37" s="38" t="s">
        <v>58</v>
      </c>
      <c r="E37" s="39" t="s">
        <v>574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138</v>
      </c>
      <c s="26" t="s">
        <v>63</v>
      </c>
      <c s="32" t="s">
        <v>139</v>
      </c>
      <c s="33" t="s">
        <v>131</v>
      </c>
      <c s="34">
        <v>77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366</v>
      </c>
    </row>
    <row r="41" spans="1:5" ht="12.75">
      <c r="A41" s="38" t="s">
        <v>58</v>
      </c>
      <c r="E41" s="39" t="s">
        <v>575</v>
      </c>
    </row>
    <row r="42" spans="1:5" ht="25.5">
      <c r="A42" t="s">
        <v>60</v>
      </c>
      <c r="E42" s="37" t="s">
        <v>142</v>
      </c>
    </row>
    <row r="43" spans="1:16" ht="12.75">
      <c r="A43" s="26" t="s">
        <v>51</v>
      </c>
      <c s="31" t="s">
        <v>43</v>
      </c>
      <c s="31" t="s">
        <v>143</v>
      </c>
      <c s="26" t="s">
        <v>63</v>
      </c>
      <c s="32" t="s">
        <v>144</v>
      </c>
      <c s="33" t="s">
        <v>117</v>
      </c>
      <c s="34">
        <v>192.3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145</v>
      </c>
    </row>
    <row r="45" spans="1:5" ht="38.25">
      <c r="A45" s="38" t="s">
        <v>58</v>
      </c>
      <c r="E45" s="39" t="s">
        <v>576</v>
      </c>
    </row>
    <row r="46" spans="1:5" ht="369.75">
      <c r="A46" t="s">
        <v>60</v>
      </c>
      <c r="E46" s="37" t="s">
        <v>147</v>
      </c>
    </row>
    <row r="47" spans="1:16" ht="12.75">
      <c r="A47" s="26" t="s">
        <v>51</v>
      </c>
      <c s="31" t="s">
        <v>45</v>
      </c>
      <c s="31" t="s">
        <v>155</v>
      </c>
      <c s="26" t="s">
        <v>63</v>
      </c>
      <c s="32" t="s">
        <v>156</v>
      </c>
      <c s="33" t="s">
        <v>117</v>
      </c>
      <c s="34">
        <v>176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157</v>
      </c>
    </row>
    <row r="49" spans="1:5" ht="12.75">
      <c r="A49" s="38" t="s">
        <v>58</v>
      </c>
      <c r="E49" s="39" t="s">
        <v>577</v>
      </c>
    </row>
    <row r="50" spans="1:5" ht="306">
      <c r="A50" t="s">
        <v>60</v>
      </c>
      <c r="E50" s="37" t="s">
        <v>153</v>
      </c>
    </row>
    <row r="51" spans="1:16" ht="12.75">
      <c r="A51" s="26" t="s">
        <v>51</v>
      </c>
      <c s="31" t="s">
        <v>47</v>
      </c>
      <c s="31" t="s">
        <v>180</v>
      </c>
      <c s="26" t="s">
        <v>63</v>
      </c>
      <c s="32" t="s">
        <v>181</v>
      </c>
      <c s="33" t="s">
        <v>117</v>
      </c>
      <c s="34">
        <v>192.3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182</v>
      </c>
    </row>
    <row r="53" spans="1:5" ht="12.75">
      <c r="A53" s="38" t="s">
        <v>58</v>
      </c>
      <c r="E53" s="39" t="s">
        <v>578</v>
      </c>
    </row>
    <row r="54" spans="1:5" ht="191.25">
      <c r="A54" t="s">
        <v>60</v>
      </c>
      <c r="E54" s="37" t="s">
        <v>184</v>
      </c>
    </row>
    <row r="55" spans="1:16" ht="12.75">
      <c r="A55" s="26" t="s">
        <v>51</v>
      </c>
      <c s="31" t="s">
        <v>154</v>
      </c>
      <c s="31" t="s">
        <v>186</v>
      </c>
      <c s="26" t="s">
        <v>63</v>
      </c>
      <c s="32" t="s">
        <v>187</v>
      </c>
      <c s="33" t="s">
        <v>117</v>
      </c>
      <c s="34">
        <v>176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14.75">
      <c r="A56" s="36" t="s">
        <v>56</v>
      </c>
      <c r="E56" s="37" t="s">
        <v>188</v>
      </c>
    </row>
    <row r="57" spans="1:5" ht="12.75">
      <c r="A57" s="38" t="s">
        <v>58</v>
      </c>
      <c r="E57" s="39" t="s">
        <v>579</v>
      </c>
    </row>
    <row r="58" spans="1:5" ht="267.75">
      <c r="A58" t="s">
        <v>60</v>
      </c>
      <c r="E58" s="37" t="s">
        <v>178</v>
      </c>
    </row>
    <row r="59" spans="1:16" ht="12.75">
      <c r="A59" s="26" t="s">
        <v>51</v>
      </c>
      <c s="31" t="s">
        <v>159</v>
      </c>
      <c s="31" t="s">
        <v>197</v>
      </c>
      <c s="26" t="s">
        <v>63</v>
      </c>
      <c s="32" t="s">
        <v>198</v>
      </c>
      <c s="33" t="s">
        <v>111</v>
      </c>
      <c s="34">
        <v>352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2.75">
      <c r="A60" s="36" t="s">
        <v>56</v>
      </c>
      <c r="E60" s="37" t="s">
        <v>380</v>
      </c>
    </row>
    <row r="61" spans="1:5" ht="12.75">
      <c r="A61" s="38" t="s">
        <v>58</v>
      </c>
      <c r="E61" s="39" t="s">
        <v>580</v>
      </c>
    </row>
    <row r="62" spans="1:5" ht="25.5">
      <c r="A62" t="s">
        <v>60</v>
      </c>
      <c r="E62" s="37" t="s">
        <v>201</v>
      </c>
    </row>
    <row r="63" spans="1:18" ht="12.75" customHeight="1">
      <c r="A63" s="6" t="s">
        <v>49</v>
      </c>
      <c s="6"/>
      <c s="42" t="s">
        <v>26</v>
      </c>
      <c s="6"/>
      <c s="29" t="s">
        <v>220</v>
      </c>
      <c s="6"/>
      <c s="6"/>
      <c s="6"/>
      <c s="43">
        <f>0+Q63</f>
      </c>
      <c s="6"/>
      <c r="O63">
        <f>0+R63</f>
      </c>
      <c r="Q63">
        <f>0+I64</f>
      </c>
      <c>
        <f>0+O64</f>
      </c>
    </row>
    <row r="64" spans="1:16" ht="12.75">
      <c r="A64" s="26" t="s">
        <v>51</v>
      </c>
      <c s="31" t="s">
        <v>162</v>
      </c>
      <c s="31" t="s">
        <v>222</v>
      </c>
      <c s="26" t="s">
        <v>63</v>
      </c>
      <c s="32" t="s">
        <v>223</v>
      </c>
      <c s="33" t="s">
        <v>111</v>
      </c>
      <c s="34">
        <v>352</v>
      </c>
      <c s="35">
        <v>0</v>
      </c>
      <c s="35">
        <f>ROUND(ROUND(H64,2)*ROUND(G64,3),2)</f>
      </c>
      <c s="33" t="s">
        <v>65</v>
      </c>
      <c r="O64">
        <f>(I64*21)/100</f>
      </c>
      <c t="s">
        <v>26</v>
      </c>
    </row>
    <row r="65" spans="1:5" ht="89.25">
      <c r="A65" s="36" t="s">
        <v>56</v>
      </c>
      <c r="E65" s="37" t="s">
        <v>224</v>
      </c>
    </row>
    <row r="66" spans="1:5" ht="12.75">
      <c r="A66" s="38" t="s">
        <v>58</v>
      </c>
      <c r="E66" s="39" t="s">
        <v>581</v>
      </c>
    </row>
    <row r="67" spans="1:5" ht="102">
      <c r="A67" t="s">
        <v>60</v>
      </c>
      <c r="E67" s="37" t="s">
        <v>226</v>
      </c>
    </row>
    <row r="68" spans="1:18" ht="12.75" customHeight="1">
      <c r="A68" s="6" t="s">
        <v>49</v>
      </c>
      <c s="6"/>
      <c s="42" t="s">
        <v>38</v>
      </c>
      <c s="6"/>
      <c s="29" t="s">
        <v>227</v>
      </c>
      <c s="6"/>
      <c s="6"/>
      <c s="6"/>
      <c s="43">
        <f>0+Q68</f>
      </c>
      <c s="6"/>
      <c r="O68">
        <f>0+R68</f>
      </c>
      <c r="Q68">
        <f>0+I69+I73</f>
      </c>
      <c>
        <f>0+O69+O73</f>
      </c>
    </row>
    <row r="69" spans="1:16" ht="12.75">
      <c r="A69" s="26" t="s">
        <v>51</v>
      </c>
      <c s="31" t="s">
        <v>168</v>
      </c>
      <c s="31" t="s">
        <v>464</v>
      </c>
      <c s="26" t="s">
        <v>63</v>
      </c>
      <c s="32" t="s">
        <v>465</v>
      </c>
      <c s="33" t="s">
        <v>111</v>
      </c>
      <c s="34">
        <v>320</v>
      </c>
      <c s="35">
        <v>0</v>
      </c>
      <c s="35">
        <f>ROUND(ROUND(H69,2)*ROUND(G69,3),2)</f>
      </c>
      <c s="33" t="s">
        <v>65</v>
      </c>
      <c r="O69">
        <f>(I69*21)/100</f>
      </c>
      <c t="s">
        <v>26</v>
      </c>
    </row>
    <row r="70" spans="1:5" ht="38.25">
      <c r="A70" s="36" t="s">
        <v>56</v>
      </c>
      <c r="E70" s="37" t="s">
        <v>466</v>
      </c>
    </row>
    <row r="71" spans="1:5" ht="12.75">
      <c r="A71" s="38" t="s">
        <v>58</v>
      </c>
      <c r="E71" s="39" t="s">
        <v>582</v>
      </c>
    </row>
    <row r="72" spans="1:5" ht="51">
      <c r="A72" t="s">
        <v>60</v>
      </c>
      <c r="E72" s="37" t="s">
        <v>232</v>
      </c>
    </row>
    <row r="73" spans="1:16" ht="12.75">
      <c r="A73" s="26" t="s">
        <v>51</v>
      </c>
      <c s="31" t="s">
        <v>173</v>
      </c>
      <c s="31" t="s">
        <v>583</v>
      </c>
      <c s="26" t="s">
        <v>63</v>
      </c>
      <c s="32" t="s">
        <v>584</v>
      </c>
      <c s="33" t="s">
        <v>111</v>
      </c>
      <c s="34">
        <v>320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63.75">
      <c r="A74" s="36" t="s">
        <v>56</v>
      </c>
      <c r="E74" s="37" t="s">
        <v>585</v>
      </c>
    </row>
    <row r="75" spans="1:5" ht="12.75">
      <c r="A75" s="38" t="s">
        <v>58</v>
      </c>
      <c r="E75" s="39" t="s">
        <v>582</v>
      </c>
    </row>
    <row r="76" spans="1:5" ht="153">
      <c r="A76" t="s">
        <v>60</v>
      </c>
      <c r="E76" s="37" t="s">
        <v>389</v>
      </c>
    </row>
    <row r="77" spans="1:18" ht="12.75" customHeight="1">
      <c r="A77" s="6" t="s">
        <v>49</v>
      </c>
      <c s="6"/>
      <c s="42" t="s">
        <v>43</v>
      </c>
      <c s="6"/>
      <c s="29" t="s">
        <v>278</v>
      </c>
      <c s="6"/>
      <c s="6"/>
      <c s="6"/>
      <c s="43">
        <f>0+Q77</f>
      </c>
      <c s="6"/>
      <c r="O77">
        <f>0+R77</f>
      </c>
      <c r="Q77">
        <f>0+I78+I82</f>
      </c>
      <c>
        <f>0+O78+O82</f>
      </c>
    </row>
    <row r="78" spans="1:16" ht="12.75">
      <c r="A78" s="26" t="s">
        <v>51</v>
      </c>
      <c s="31" t="s">
        <v>179</v>
      </c>
      <c s="31" t="s">
        <v>286</v>
      </c>
      <c s="26" t="s">
        <v>63</v>
      </c>
      <c s="32" t="s">
        <v>287</v>
      </c>
      <c s="33" t="s">
        <v>131</v>
      </c>
      <c s="34">
        <v>108</v>
      </c>
      <c s="35">
        <v>0</v>
      </c>
      <c s="35">
        <f>ROUND(ROUND(H78,2)*ROUND(G78,3),2)</f>
      </c>
      <c s="33" t="s">
        <v>65</v>
      </c>
      <c r="O78">
        <f>(I78*21)/100</f>
      </c>
      <c t="s">
        <v>26</v>
      </c>
    </row>
    <row r="79" spans="1:5" ht="38.25">
      <c r="A79" s="36" t="s">
        <v>56</v>
      </c>
      <c r="E79" s="37" t="s">
        <v>288</v>
      </c>
    </row>
    <row r="80" spans="1:5" ht="51">
      <c r="A80" s="38" t="s">
        <v>58</v>
      </c>
      <c r="E80" s="39" t="s">
        <v>586</v>
      </c>
    </row>
    <row r="81" spans="1:5" ht="51">
      <c r="A81" t="s">
        <v>60</v>
      </c>
      <c r="E81" s="37" t="s">
        <v>408</v>
      </c>
    </row>
    <row r="82" spans="1:16" ht="12.75">
      <c r="A82" s="26" t="s">
        <v>51</v>
      </c>
      <c s="31" t="s">
        <v>185</v>
      </c>
      <c s="31" t="s">
        <v>297</v>
      </c>
      <c s="26" t="s">
        <v>63</v>
      </c>
      <c s="32" t="s">
        <v>298</v>
      </c>
      <c s="33" t="s">
        <v>131</v>
      </c>
      <c s="34">
        <v>77</v>
      </c>
      <c s="35">
        <v>0</v>
      </c>
      <c s="35">
        <f>ROUND(ROUND(H82,2)*ROUND(G82,3),2)</f>
      </c>
      <c s="33" t="s">
        <v>65</v>
      </c>
      <c r="O82">
        <f>(I82*21)/100</f>
      </c>
      <c t="s">
        <v>26</v>
      </c>
    </row>
    <row r="83" spans="1:5" ht="25.5">
      <c r="A83" s="36" t="s">
        <v>56</v>
      </c>
      <c r="E83" s="37" t="s">
        <v>299</v>
      </c>
    </row>
    <row r="84" spans="1:5" ht="12.75">
      <c r="A84" s="38" t="s">
        <v>58</v>
      </c>
      <c r="E84" s="39" t="s">
        <v>587</v>
      </c>
    </row>
    <row r="85" spans="1:5" ht="38.25">
      <c r="A85" t="s">
        <v>60</v>
      </c>
      <c r="E85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0+O9+O18+O63+O68+O93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588</v>
      </c>
      <c s="40">
        <f>0+I9+I18+I63+I68+I93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588</v>
      </c>
      <c s="6"/>
      <c s="18" t="s">
        <v>589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128.52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591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12.075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592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</f>
      </c>
      <c>
        <f>0+O19+O23+O27+O31+O35+O39+O43+O47+O51+O55+O59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40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593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115</v>
      </c>
      <c s="26" t="s">
        <v>63</v>
      </c>
      <c s="32" t="s">
        <v>116</v>
      </c>
      <c s="33" t="s">
        <v>117</v>
      </c>
      <c s="34">
        <v>2.7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594</v>
      </c>
    </row>
    <row r="25" spans="1:5" ht="12.75">
      <c r="A25" s="38" t="s">
        <v>58</v>
      </c>
      <c r="E25" s="39" t="s">
        <v>595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359</v>
      </c>
      <c s="26" t="s">
        <v>63</v>
      </c>
      <c s="32" t="s">
        <v>360</v>
      </c>
      <c s="33" t="s">
        <v>117</v>
      </c>
      <c s="34">
        <v>0.9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12.75">
      <c r="A29" s="38" t="s">
        <v>58</v>
      </c>
      <c r="E29" s="39" t="s">
        <v>596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10.5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12.75">
      <c r="A32" s="36" t="s">
        <v>56</v>
      </c>
      <c r="E32" s="37" t="s">
        <v>199</v>
      </c>
    </row>
    <row r="33" spans="1:5" ht="38.25">
      <c r="A33" s="38" t="s">
        <v>58</v>
      </c>
      <c r="E33" s="39" t="s">
        <v>597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32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364</v>
      </c>
    </row>
    <row r="37" spans="1:5" ht="38.25">
      <c r="A37" s="38" t="s">
        <v>58</v>
      </c>
      <c r="E37" s="39" t="s">
        <v>598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138</v>
      </c>
      <c s="26" t="s">
        <v>63</v>
      </c>
      <c s="32" t="s">
        <v>139</v>
      </c>
      <c s="33" t="s">
        <v>131</v>
      </c>
      <c s="34">
        <v>36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366</v>
      </c>
    </row>
    <row r="41" spans="1:5" ht="12.75">
      <c r="A41" s="38" t="s">
        <v>58</v>
      </c>
      <c r="E41" s="39" t="s">
        <v>599</v>
      </c>
    </row>
    <row r="42" spans="1:5" ht="25.5">
      <c r="A42" t="s">
        <v>60</v>
      </c>
      <c r="E42" s="37" t="s">
        <v>142</v>
      </c>
    </row>
    <row r="43" spans="1:16" ht="12.75">
      <c r="A43" s="26" t="s">
        <v>51</v>
      </c>
      <c s="31" t="s">
        <v>43</v>
      </c>
      <c s="31" t="s">
        <v>143</v>
      </c>
      <c s="26" t="s">
        <v>63</v>
      </c>
      <c s="32" t="s">
        <v>144</v>
      </c>
      <c s="33" t="s">
        <v>117</v>
      </c>
      <c s="34">
        <v>54.9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145</v>
      </c>
    </row>
    <row r="45" spans="1:5" ht="63.75">
      <c r="A45" s="38" t="s">
        <v>58</v>
      </c>
      <c r="E45" s="39" t="s">
        <v>600</v>
      </c>
    </row>
    <row r="46" spans="1:5" ht="369.75">
      <c r="A46" t="s">
        <v>60</v>
      </c>
      <c r="E46" s="37" t="s">
        <v>147</v>
      </c>
    </row>
    <row r="47" spans="1:16" ht="12.75">
      <c r="A47" s="26" t="s">
        <v>51</v>
      </c>
      <c s="31" t="s">
        <v>45</v>
      </c>
      <c s="31" t="s">
        <v>155</v>
      </c>
      <c s="26" t="s">
        <v>63</v>
      </c>
      <c s="32" t="s">
        <v>156</v>
      </c>
      <c s="33" t="s">
        <v>117</v>
      </c>
      <c s="34">
        <v>37.4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157</v>
      </c>
    </row>
    <row r="49" spans="1:5" ht="12.75">
      <c r="A49" s="38" t="s">
        <v>58</v>
      </c>
      <c r="E49" s="39" t="s">
        <v>601</v>
      </c>
    </row>
    <row r="50" spans="1:5" ht="306">
      <c r="A50" t="s">
        <v>60</v>
      </c>
      <c r="E50" s="37" t="s">
        <v>153</v>
      </c>
    </row>
    <row r="51" spans="1:16" ht="12.75">
      <c r="A51" s="26" t="s">
        <v>51</v>
      </c>
      <c s="31" t="s">
        <v>47</v>
      </c>
      <c s="31" t="s">
        <v>180</v>
      </c>
      <c s="26" t="s">
        <v>63</v>
      </c>
      <c s="32" t="s">
        <v>181</v>
      </c>
      <c s="33" t="s">
        <v>117</v>
      </c>
      <c s="34">
        <v>54.9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182</v>
      </c>
    </row>
    <row r="53" spans="1:5" ht="12.75">
      <c r="A53" s="38" t="s">
        <v>58</v>
      </c>
      <c r="E53" s="39" t="s">
        <v>602</v>
      </c>
    </row>
    <row r="54" spans="1:5" ht="191.25">
      <c r="A54" t="s">
        <v>60</v>
      </c>
      <c r="E54" s="37" t="s">
        <v>184</v>
      </c>
    </row>
    <row r="55" spans="1:16" ht="12.75">
      <c r="A55" s="26" t="s">
        <v>51</v>
      </c>
      <c s="31" t="s">
        <v>154</v>
      </c>
      <c s="31" t="s">
        <v>186</v>
      </c>
      <c s="26" t="s">
        <v>63</v>
      </c>
      <c s="32" t="s">
        <v>187</v>
      </c>
      <c s="33" t="s">
        <v>117</v>
      </c>
      <c s="34">
        <v>37.4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14.75">
      <c r="A56" s="36" t="s">
        <v>56</v>
      </c>
      <c r="E56" s="37" t="s">
        <v>188</v>
      </c>
    </row>
    <row r="57" spans="1:5" ht="12.75">
      <c r="A57" s="38" t="s">
        <v>58</v>
      </c>
      <c r="E57" s="39" t="s">
        <v>603</v>
      </c>
    </row>
    <row r="58" spans="1:5" ht="267.75">
      <c r="A58" t="s">
        <v>60</v>
      </c>
      <c r="E58" s="37" t="s">
        <v>178</v>
      </c>
    </row>
    <row r="59" spans="1:16" ht="12.75">
      <c r="A59" s="26" t="s">
        <v>51</v>
      </c>
      <c s="31" t="s">
        <v>159</v>
      </c>
      <c s="31" t="s">
        <v>197</v>
      </c>
      <c s="26" t="s">
        <v>63</v>
      </c>
      <c s="32" t="s">
        <v>198</v>
      </c>
      <c s="33" t="s">
        <v>111</v>
      </c>
      <c s="34">
        <v>74.8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2.75">
      <c r="A60" s="36" t="s">
        <v>56</v>
      </c>
      <c r="E60" s="37" t="s">
        <v>380</v>
      </c>
    </row>
    <row r="61" spans="1:5" ht="12.75">
      <c r="A61" s="38" t="s">
        <v>58</v>
      </c>
      <c r="E61" s="39" t="s">
        <v>604</v>
      </c>
    </row>
    <row r="62" spans="1:5" ht="25.5">
      <c r="A62" t="s">
        <v>60</v>
      </c>
      <c r="E62" s="37" t="s">
        <v>201</v>
      </c>
    </row>
    <row r="63" spans="1:18" ht="12.75" customHeight="1">
      <c r="A63" s="6" t="s">
        <v>49</v>
      </c>
      <c s="6"/>
      <c s="42" t="s">
        <v>26</v>
      </c>
      <c s="6"/>
      <c s="29" t="s">
        <v>220</v>
      </c>
      <c s="6"/>
      <c s="6"/>
      <c s="6"/>
      <c s="43">
        <f>0+Q63</f>
      </c>
      <c s="6"/>
      <c r="O63">
        <f>0+R63</f>
      </c>
      <c r="Q63">
        <f>0+I64</f>
      </c>
      <c>
        <f>0+O64</f>
      </c>
    </row>
    <row r="64" spans="1:16" ht="12.75">
      <c r="A64" s="26" t="s">
        <v>51</v>
      </c>
      <c s="31" t="s">
        <v>162</v>
      </c>
      <c s="31" t="s">
        <v>222</v>
      </c>
      <c s="26" t="s">
        <v>63</v>
      </c>
      <c s="32" t="s">
        <v>223</v>
      </c>
      <c s="33" t="s">
        <v>111</v>
      </c>
      <c s="34">
        <v>74.8</v>
      </c>
      <c s="35">
        <v>0</v>
      </c>
      <c s="35">
        <f>ROUND(ROUND(H64,2)*ROUND(G64,3),2)</f>
      </c>
      <c s="33" t="s">
        <v>65</v>
      </c>
      <c r="O64">
        <f>(I64*21)/100</f>
      </c>
      <c t="s">
        <v>26</v>
      </c>
    </row>
    <row r="65" spans="1:5" ht="89.25">
      <c r="A65" s="36" t="s">
        <v>56</v>
      </c>
      <c r="E65" s="37" t="s">
        <v>224</v>
      </c>
    </row>
    <row r="66" spans="1:5" ht="12.75">
      <c r="A66" s="38" t="s">
        <v>58</v>
      </c>
      <c r="E66" s="39" t="s">
        <v>605</v>
      </c>
    </row>
    <row r="67" spans="1:5" ht="102">
      <c r="A67" t="s">
        <v>60</v>
      </c>
      <c r="E67" s="37" t="s">
        <v>226</v>
      </c>
    </row>
    <row r="68" spans="1:18" ht="12.75" customHeight="1">
      <c r="A68" s="6" t="s">
        <v>49</v>
      </c>
      <c s="6"/>
      <c s="42" t="s">
        <v>38</v>
      </c>
      <c s="6"/>
      <c s="29" t="s">
        <v>227</v>
      </c>
      <c s="6"/>
      <c s="6"/>
      <c s="6"/>
      <c s="43">
        <f>0+Q68</f>
      </c>
      <c s="6"/>
      <c r="O68">
        <f>0+R68</f>
      </c>
      <c r="Q68">
        <f>0+I69+I73+I77+I81+I85+I89</f>
      </c>
      <c>
        <f>0+O69+O73+O77+O81+O85+O89</f>
      </c>
    </row>
    <row r="69" spans="1:16" ht="12.75">
      <c r="A69" s="26" t="s">
        <v>51</v>
      </c>
      <c s="31" t="s">
        <v>168</v>
      </c>
      <c s="31" t="s">
        <v>229</v>
      </c>
      <c s="26" t="s">
        <v>63</v>
      </c>
      <c s="32" t="s">
        <v>230</v>
      </c>
      <c s="33" t="s">
        <v>111</v>
      </c>
      <c s="34">
        <v>68</v>
      </c>
      <c s="35">
        <v>0</v>
      </c>
      <c s="35">
        <f>ROUND(ROUND(H69,2)*ROUND(G69,3),2)</f>
      </c>
      <c s="33" t="s">
        <v>65</v>
      </c>
      <c r="O69">
        <f>(I69*21)/100</f>
      </c>
      <c t="s">
        <v>26</v>
      </c>
    </row>
    <row r="70" spans="1:5" ht="25.5">
      <c r="A70" s="36" t="s">
        <v>56</v>
      </c>
      <c r="E70" s="37" t="s">
        <v>231</v>
      </c>
    </row>
    <row r="71" spans="1:5" ht="12.75">
      <c r="A71" s="38" t="s">
        <v>58</v>
      </c>
      <c r="E71" s="39" t="s">
        <v>606</v>
      </c>
    </row>
    <row r="72" spans="1:5" ht="51">
      <c r="A72" t="s">
        <v>60</v>
      </c>
      <c r="E72" s="37" t="s">
        <v>232</v>
      </c>
    </row>
    <row r="73" spans="1:16" ht="12.75">
      <c r="A73" s="26" t="s">
        <v>51</v>
      </c>
      <c s="31" t="s">
        <v>173</v>
      </c>
      <c s="31" t="s">
        <v>234</v>
      </c>
      <c s="26" t="s">
        <v>63</v>
      </c>
      <c s="32" t="s">
        <v>235</v>
      </c>
      <c s="33" t="s">
        <v>111</v>
      </c>
      <c s="34">
        <v>78.2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25.5">
      <c r="A74" s="36" t="s">
        <v>56</v>
      </c>
      <c r="E74" s="37" t="s">
        <v>236</v>
      </c>
    </row>
    <row r="75" spans="1:5" ht="12.75">
      <c r="A75" s="38" t="s">
        <v>58</v>
      </c>
      <c r="E75" s="39" t="s">
        <v>607</v>
      </c>
    </row>
    <row r="76" spans="1:5" ht="51">
      <c r="A76" t="s">
        <v>60</v>
      </c>
      <c r="E76" s="37" t="s">
        <v>232</v>
      </c>
    </row>
    <row r="77" spans="1:16" ht="12.75">
      <c r="A77" s="26" t="s">
        <v>51</v>
      </c>
      <c s="31" t="s">
        <v>179</v>
      </c>
      <c s="31" t="s">
        <v>239</v>
      </c>
      <c s="26" t="s">
        <v>63</v>
      </c>
      <c s="32" t="s">
        <v>240</v>
      </c>
      <c s="33" t="s">
        <v>111</v>
      </c>
      <c s="34">
        <v>68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25.5">
      <c r="A78" s="36" t="s">
        <v>56</v>
      </c>
      <c r="E78" s="37" t="s">
        <v>241</v>
      </c>
    </row>
    <row r="79" spans="1:5" ht="12.75">
      <c r="A79" s="38" t="s">
        <v>58</v>
      </c>
      <c r="E79" s="39" t="s">
        <v>608</v>
      </c>
    </row>
    <row r="80" spans="1:5" ht="51">
      <c r="A80" t="s">
        <v>60</v>
      </c>
      <c r="E80" s="37" t="s">
        <v>243</v>
      </c>
    </row>
    <row r="81" spans="1:16" ht="12.75">
      <c r="A81" s="26" t="s">
        <v>51</v>
      </c>
      <c s="31" t="s">
        <v>185</v>
      </c>
      <c s="31" t="s">
        <v>245</v>
      </c>
      <c s="26" t="s">
        <v>63</v>
      </c>
      <c s="32" t="s">
        <v>246</v>
      </c>
      <c s="33" t="s">
        <v>111</v>
      </c>
      <c s="34">
        <v>68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25.5">
      <c r="A82" s="36" t="s">
        <v>56</v>
      </c>
      <c r="E82" s="37" t="s">
        <v>247</v>
      </c>
    </row>
    <row r="83" spans="1:5" ht="12.75">
      <c r="A83" s="38" t="s">
        <v>58</v>
      </c>
      <c r="E83" s="39" t="s">
        <v>609</v>
      </c>
    </row>
    <row r="84" spans="1:5" ht="51">
      <c r="A84" t="s">
        <v>60</v>
      </c>
      <c r="E84" s="37" t="s">
        <v>249</v>
      </c>
    </row>
    <row r="85" spans="1:16" ht="12.75">
      <c r="A85" s="26" t="s">
        <v>51</v>
      </c>
      <c s="31" t="s">
        <v>190</v>
      </c>
      <c s="31" t="s">
        <v>251</v>
      </c>
      <c s="26" t="s">
        <v>63</v>
      </c>
      <c s="32" t="s">
        <v>252</v>
      </c>
      <c s="33" t="s">
        <v>111</v>
      </c>
      <c s="34">
        <v>68</v>
      </c>
      <c s="35">
        <v>0</v>
      </c>
      <c s="35">
        <f>ROUND(ROUND(H85,2)*ROUND(G85,3),2)</f>
      </c>
      <c s="33" t="s">
        <v>65</v>
      </c>
      <c r="O85">
        <f>(I85*21)/100</f>
      </c>
      <c t="s">
        <v>26</v>
      </c>
    </row>
    <row r="86" spans="1:5" ht="12.75">
      <c r="A86" s="36" t="s">
        <v>56</v>
      </c>
      <c r="E86" s="37" t="s">
        <v>253</v>
      </c>
    </row>
    <row r="87" spans="1:5" ht="12.75">
      <c r="A87" s="38" t="s">
        <v>58</v>
      </c>
      <c r="E87" s="39" t="s">
        <v>606</v>
      </c>
    </row>
    <row r="88" spans="1:5" ht="140.25">
      <c r="A88" t="s">
        <v>60</v>
      </c>
      <c r="E88" s="37" t="s">
        <v>255</v>
      </c>
    </row>
    <row r="89" spans="1:16" ht="12.75">
      <c r="A89" s="26" t="s">
        <v>51</v>
      </c>
      <c s="31" t="s">
        <v>196</v>
      </c>
      <c s="31" t="s">
        <v>262</v>
      </c>
      <c s="26" t="s">
        <v>63</v>
      </c>
      <c s="32" t="s">
        <v>263</v>
      </c>
      <c s="33" t="s">
        <v>111</v>
      </c>
      <c s="34">
        <v>68</v>
      </c>
      <c s="35">
        <v>0</v>
      </c>
      <c s="35">
        <f>ROUND(ROUND(H89,2)*ROUND(G89,3),2)</f>
      </c>
      <c s="33" t="s">
        <v>65</v>
      </c>
      <c r="O89">
        <f>(I89*21)/100</f>
      </c>
      <c t="s">
        <v>26</v>
      </c>
    </row>
    <row r="90" spans="1:5" ht="12.75">
      <c r="A90" s="36" t="s">
        <v>56</v>
      </c>
      <c r="E90" s="37" t="s">
        <v>264</v>
      </c>
    </row>
    <row r="91" spans="1:5" ht="12.75">
      <c r="A91" s="38" t="s">
        <v>58</v>
      </c>
      <c r="E91" s="39" t="s">
        <v>606</v>
      </c>
    </row>
    <row r="92" spans="1:5" ht="140.25">
      <c r="A92" t="s">
        <v>60</v>
      </c>
      <c r="E92" s="37" t="s">
        <v>255</v>
      </c>
    </row>
    <row r="93" spans="1:18" ht="12.75" customHeight="1">
      <c r="A93" s="6" t="s">
        <v>49</v>
      </c>
      <c s="6"/>
      <c s="42" t="s">
        <v>43</v>
      </c>
      <c s="6"/>
      <c s="29" t="s">
        <v>278</v>
      </c>
      <c s="6"/>
      <c s="6"/>
      <c s="6"/>
      <c s="43">
        <f>0+Q93</f>
      </c>
      <c s="6"/>
      <c r="O93">
        <f>0+R93</f>
      </c>
      <c r="Q93">
        <f>0+I94+I98</f>
      </c>
      <c>
        <f>0+O94+O98</f>
      </c>
    </row>
    <row r="94" spans="1:16" ht="12.75">
      <c r="A94" s="26" t="s">
        <v>51</v>
      </c>
      <c s="31" t="s">
        <v>202</v>
      </c>
      <c s="31" t="s">
        <v>286</v>
      </c>
      <c s="26" t="s">
        <v>63</v>
      </c>
      <c s="32" t="s">
        <v>287</v>
      </c>
      <c s="33" t="s">
        <v>131</v>
      </c>
      <c s="34">
        <v>36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38.25">
      <c r="A95" s="36" t="s">
        <v>56</v>
      </c>
      <c r="E95" s="37" t="s">
        <v>288</v>
      </c>
    </row>
    <row r="96" spans="1:5" ht="51">
      <c r="A96" s="38" t="s">
        <v>58</v>
      </c>
      <c r="E96" s="39" t="s">
        <v>610</v>
      </c>
    </row>
    <row r="97" spans="1:5" ht="51">
      <c r="A97" t="s">
        <v>60</v>
      </c>
      <c r="E97" s="37" t="s">
        <v>408</v>
      </c>
    </row>
    <row r="98" spans="1:16" ht="12.75">
      <c r="A98" s="26" t="s">
        <v>51</v>
      </c>
      <c s="31" t="s">
        <v>208</v>
      </c>
      <c s="31" t="s">
        <v>297</v>
      </c>
      <c s="26" t="s">
        <v>63</v>
      </c>
      <c s="32" t="s">
        <v>298</v>
      </c>
      <c s="33" t="s">
        <v>131</v>
      </c>
      <c s="34">
        <v>36</v>
      </c>
      <c s="35">
        <v>0</v>
      </c>
      <c s="35">
        <f>ROUND(ROUND(H98,2)*ROUND(G98,3),2)</f>
      </c>
      <c s="33" t="s">
        <v>65</v>
      </c>
      <c r="O98">
        <f>(I98*21)/100</f>
      </c>
      <c t="s">
        <v>26</v>
      </c>
    </row>
    <row r="99" spans="1:5" ht="25.5">
      <c r="A99" s="36" t="s">
        <v>56</v>
      </c>
      <c r="E99" s="37" t="s">
        <v>299</v>
      </c>
    </row>
    <row r="100" spans="1:5" ht="12.75">
      <c r="A100" s="38" t="s">
        <v>58</v>
      </c>
      <c r="E100" s="39" t="s">
        <v>611</v>
      </c>
    </row>
    <row r="101" spans="1:5" ht="38.25">
      <c r="A101" t="s">
        <v>60</v>
      </c>
      <c r="E101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612</v>
      </c>
      <c s="40">
        <f>0+I9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612</v>
      </c>
      <c s="6"/>
      <c s="18" t="s">
        <v>320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43</v>
      </c>
      <c s="27"/>
      <c s="29" t="s">
        <v>278</v>
      </c>
      <c s="27"/>
      <c s="27"/>
      <c s="27"/>
      <c s="30">
        <f>0+Q9</f>
      </c>
      <c s="27"/>
      <c r="O9">
        <f>0+R9</f>
      </c>
      <c r="Q9">
        <f>0+I10+I14+I18+I22</f>
      </c>
      <c>
        <f>0+O10+O14+O18+O22</f>
      </c>
    </row>
    <row r="10" spans="1:16" ht="25.5">
      <c r="A10" s="26" t="s">
        <v>51</v>
      </c>
      <c s="31" t="s">
        <v>32</v>
      </c>
      <c s="31" t="s">
        <v>322</v>
      </c>
      <c s="26" t="s">
        <v>63</v>
      </c>
      <c s="32" t="s">
        <v>323</v>
      </c>
      <c s="33" t="s">
        <v>275</v>
      </c>
      <c s="34">
        <v>4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324</v>
      </c>
    </row>
    <row r="12" spans="1:5" ht="12.75">
      <c r="A12" s="38" t="s">
        <v>58</v>
      </c>
      <c r="E12" s="39" t="s">
        <v>523</v>
      </c>
    </row>
    <row r="13" spans="1:5" ht="25.5">
      <c r="A13" t="s">
        <v>60</v>
      </c>
      <c r="E13" s="37" t="s">
        <v>326</v>
      </c>
    </row>
    <row r="14" spans="1:16" ht="12.75">
      <c r="A14" s="26" t="s">
        <v>51</v>
      </c>
      <c s="31" t="s">
        <v>26</v>
      </c>
      <c s="31" t="s">
        <v>327</v>
      </c>
      <c s="26" t="s">
        <v>63</v>
      </c>
      <c s="32" t="s">
        <v>328</v>
      </c>
      <c s="33" t="s">
        <v>275</v>
      </c>
      <c s="34">
        <v>3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25.5">
      <c r="A15" s="36" t="s">
        <v>56</v>
      </c>
      <c r="E15" s="37" t="s">
        <v>614</v>
      </c>
    </row>
    <row r="16" spans="1:5" ht="12.75">
      <c r="A16" s="38" t="s">
        <v>58</v>
      </c>
      <c r="E16" s="39" t="s">
        <v>615</v>
      </c>
    </row>
    <row r="17" spans="1:5" ht="25.5">
      <c r="A17" t="s">
        <v>60</v>
      </c>
      <c r="E17" s="37" t="s">
        <v>330</v>
      </c>
    </row>
    <row r="18" spans="1:16" ht="25.5">
      <c r="A18" s="26" t="s">
        <v>51</v>
      </c>
      <c s="31" t="s">
        <v>25</v>
      </c>
      <c s="31" t="s">
        <v>335</v>
      </c>
      <c s="26" t="s">
        <v>63</v>
      </c>
      <c s="32" t="s">
        <v>336</v>
      </c>
      <c s="33" t="s">
        <v>275</v>
      </c>
      <c s="34">
        <v>2</v>
      </c>
      <c s="35">
        <v>0</v>
      </c>
      <c s="35">
        <f>ROUND(ROUND(H18,2)*ROUND(G18,3),2)</f>
      </c>
      <c s="33" t="s">
        <v>65</v>
      </c>
      <c r="O18">
        <f>(I18*21)/100</f>
      </c>
      <c t="s">
        <v>26</v>
      </c>
    </row>
    <row r="19" spans="1:5" ht="12.75">
      <c r="A19" s="36" t="s">
        <v>56</v>
      </c>
      <c r="E19" s="37" t="s">
        <v>324</v>
      </c>
    </row>
    <row r="20" spans="1:5" ht="12.75">
      <c r="A20" s="38" t="s">
        <v>58</v>
      </c>
      <c r="E20" s="39" t="s">
        <v>124</v>
      </c>
    </row>
    <row r="21" spans="1:5" ht="25.5">
      <c r="A21" t="s">
        <v>60</v>
      </c>
      <c r="E21" s="37" t="s">
        <v>337</v>
      </c>
    </row>
    <row r="22" spans="1:16" ht="12.75">
      <c r="A22" s="26" t="s">
        <v>51</v>
      </c>
      <c s="31" t="s">
        <v>36</v>
      </c>
      <c s="31" t="s">
        <v>338</v>
      </c>
      <c s="26" t="s">
        <v>63</v>
      </c>
      <c s="32" t="s">
        <v>339</v>
      </c>
      <c s="33" t="s">
        <v>275</v>
      </c>
      <c s="34">
        <v>3</v>
      </c>
      <c s="35">
        <v>0</v>
      </c>
      <c s="35">
        <f>ROUND(ROUND(H22,2)*ROUND(G22,3),2)</f>
      </c>
      <c s="33" t="s">
        <v>65</v>
      </c>
      <c r="O22">
        <f>(I22*21)/100</f>
      </c>
      <c t="s">
        <v>26</v>
      </c>
    </row>
    <row r="23" spans="1:5" ht="25.5">
      <c r="A23" s="36" t="s">
        <v>56</v>
      </c>
      <c r="E23" s="37" t="s">
        <v>329</v>
      </c>
    </row>
    <row r="24" spans="1:5" ht="12.75">
      <c r="A24" s="38" t="s">
        <v>58</v>
      </c>
      <c r="E24" s="39" t="s">
        <v>615</v>
      </c>
    </row>
    <row r="25" spans="1:5" ht="25.5">
      <c r="A25" t="s">
        <v>60</v>
      </c>
      <c r="E25" s="37" t="s">
        <v>330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0+O9+O18+O67+O72+O89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353</v>
      </c>
      <c s="40">
        <f>0+I9+I18+I67+I72+I89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616</v>
      </c>
      <c s="1"/>
      <c s="14" t="s">
        <v>617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353</v>
      </c>
      <c s="6"/>
      <c s="18" t="s">
        <v>354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66.06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618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15.272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619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69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620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115</v>
      </c>
      <c s="26" t="s">
        <v>63</v>
      </c>
      <c s="32" t="s">
        <v>116</v>
      </c>
      <c s="33" t="s">
        <v>117</v>
      </c>
      <c s="34">
        <v>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594</v>
      </c>
    </row>
    <row r="25" spans="1:5" ht="12.75">
      <c r="A25" s="38" t="s">
        <v>58</v>
      </c>
      <c r="E25" s="39" t="s">
        <v>621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359</v>
      </c>
      <c s="26" t="s">
        <v>63</v>
      </c>
      <c s="32" t="s">
        <v>360</v>
      </c>
      <c s="33" t="s">
        <v>117</v>
      </c>
      <c s="34">
        <v>2.04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12.75">
      <c r="A29" s="38" t="s">
        <v>58</v>
      </c>
      <c r="E29" s="39" t="s">
        <v>622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19.45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12.75">
      <c r="A32" s="36" t="s">
        <v>56</v>
      </c>
      <c r="E32" s="37" t="s">
        <v>199</v>
      </c>
    </row>
    <row r="33" spans="1:5" ht="51">
      <c r="A33" s="38" t="s">
        <v>58</v>
      </c>
      <c r="E33" s="39" t="s">
        <v>623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36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364</v>
      </c>
    </row>
    <row r="37" spans="1:5" ht="38.25">
      <c r="A37" s="38" t="s">
        <v>58</v>
      </c>
      <c r="E37" s="39" t="s">
        <v>624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138</v>
      </c>
      <c s="26" t="s">
        <v>63</v>
      </c>
      <c s="32" t="s">
        <v>139</v>
      </c>
      <c s="33" t="s">
        <v>131</v>
      </c>
      <c s="34">
        <v>88.5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366</v>
      </c>
    </row>
    <row r="41" spans="1:5" ht="12.75">
      <c r="A41" s="38" t="s">
        <v>58</v>
      </c>
      <c r="E41" s="39" t="s">
        <v>625</v>
      </c>
    </row>
    <row r="42" spans="1:5" ht="25.5">
      <c r="A42" t="s">
        <v>60</v>
      </c>
      <c r="E42" s="37" t="s">
        <v>142</v>
      </c>
    </row>
    <row r="43" spans="1:16" ht="12.75">
      <c r="A43" s="26" t="s">
        <v>51</v>
      </c>
      <c s="31" t="s">
        <v>43</v>
      </c>
      <c s="31" t="s">
        <v>143</v>
      </c>
      <c s="26" t="s">
        <v>63</v>
      </c>
      <c s="32" t="s">
        <v>144</v>
      </c>
      <c s="33" t="s">
        <v>117</v>
      </c>
      <c s="34">
        <v>6.9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145</v>
      </c>
    </row>
    <row r="45" spans="1:5" ht="12.75">
      <c r="A45" s="38" t="s">
        <v>58</v>
      </c>
      <c r="E45" s="39" t="s">
        <v>626</v>
      </c>
    </row>
    <row r="46" spans="1:5" ht="369.75">
      <c r="A46" t="s">
        <v>60</v>
      </c>
      <c r="E46" s="37" t="s">
        <v>147</v>
      </c>
    </row>
    <row r="47" spans="1:16" ht="12.75">
      <c r="A47" s="26" t="s">
        <v>51</v>
      </c>
      <c s="31" t="s">
        <v>45</v>
      </c>
      <c s="31" t="s">
        <v>155</v>
      </c>
      <c s="26" t="s">
        <v>63</v>
      </c>
      <c s="32" t="s">
        <v>156</v>
      </c>
      <c s="33" t="s">
        <v>117</v>
      </c>
      <c s="34">
        <v>37.56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157</v>
      </c>
    </row>
    <row r="49" spans="1:5" ht="38.25">
      <c r="A49" s="38" t="s">
        <v>58</v>
      </c>
      <c r="E49" s="39" t="s">
        <v>627</v>
      </c>
    </row>
    <row r="50" spans="1:5" ht="306">
      <c r="A50" t="s">
        <v>60</v>
      </c>
      <c r="E50" s="37" t="s">
        <v>153</v>
      </c>
    </row>
    <row r="51" spans="1:16" ht="12.75">
      <c r="A51" s="26" t="s">
        <v>51</v>
      </c>
      <c s="31" t="s">
        <v>47</v>
      </c>
      <c s="31" t="s">
        <v>180</v>
      </c>
      <c s="26" t="s">
        <v>63</v>
      </c>
      <c s="32" t="s">
        <v>181</v>
      </c>
      <c s="33" t="s">
        <v>117</v>
      </c>
      <c s="34">
        <v>6.9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182</v>
      </c>
    </row>
    <row r="53" spans="1:5" ht="12.75">
      <c r="A53" s="38" t="s">
        <v>58</v>
      </c>
      <c r="E53" s="39" t="s">
        <v>628</v>
      </c>
    </row>
    <row r="54" spans="1:5" ht="191.25">
      <c r="A54" t="s">
        <v>60</v>
      </c>
      <c r="E54" s="37" t="s">
        <v>184</v>
      </c>
    </row>
    <row r="55" spans="1:16" ht="12.75">
      <c r="A55" s="26" t="s">
        <v>51</v>
      </c>
      <c s="31" t="s">
        <v>154</v>
      </c>
      <c s="31" t="s">
        <v>186</v>
      </c>
      <c s="26" t="s">
        <v>63</v>
      </c>
      <c s="32" t="s">
        <v>187</v>
      </c>
      <c s="33" t="s">
        <v>117</v>
      </c>
      <c s="34">
        <v>28.71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14.75">
      <c r="A56" s="36" t="s">
        <v>56</v>
      </c>
      <c r="E56" s="37" t="s">
        <v>373</v>
      </c>
    </row>
    <row r="57" spans="1:5" ht="12.75">
      <c r="A57" s="38" t="s">
        <v>58</v>
      </c>
      <c r="E57" s="39" t="s">
        <v>629</v>
      </c>
    </row>
    <row r="58" spans="1:5" ht="267.75">
      <c r="A58" t="s">
        <v>60</v>
      </c>
      <c r="E58" s="37" t="s">
        <v>178</v>
      </c>
    </row>
    <row r="59" spans="1:16" ht="12.75">
      <c r="A59" s="26" t="s">
        <v>51</v>
      </c>
      <c s="31" t="s">
        <v>159</v>
      </c>
      <c s="31" t="s">
        <v>375</v>
      </c>
      <c s="26" t="s">
        <v>63</v>
      </c>
      <c s="32" t="s">
        <v>376</v>
      </c>
      <c s="33" t="s">
        <v>117</v>
      </c>
      <c s="34">
        <v>8.85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02">
      <c r="A60" s="36" t="s">
        <v>56</v>
      </c>
      <c r="E60" s="37" t="s">
        <v>377</v>
      </c>
    </row>
    <row r="61" spans="1:5" ht="25.5">
      <c r="A61" s="38" t="s">
        <v>58</v>
      </c>
      <c r="E61" s="39" t="s">
        <v>630</v>
      </c>
    </row>
    <row r="62" spans="1:5" ht="242.25">
      <c r="A62" t="s">
        <v>60</v>
      </c>
      <c r="E62" s="37" t="s">
        <v>379</v>
      </c>
    </row>
    <row r="63" spans="1:16" ht="12.75">
      <c r="A63" s="26" t="s">
        <v>51</v>
      </c>
      <c s="31" t="s">
        <v>162</v>
      </c>
      <c s="31" t="s">
        <v>197</v>
      </c>
      <c s="26" t="s">
        <v>63</v>
      </c>
      <c s="32" t="s">
        <v>198</v>
      </c>
      <c s="33" t="s">
        <v>111</v>
      </c>
      <c s="34">
        <v>133.1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12.75">
      <c r="A64" s="36" t="s">
        <v>56</v>
      </c>
      <c r="E64" s="37" t="s">
        <v>380</v>
      </c>
    </row>
    <row r="65" spans="1:5" ht="12.75">
      <c r="A65" s="38" t="s">
        <v>58</v>
      </c>
      <c r="E65" s="39" t="s">
        <v>631</v>
      </c>
    </row>
    <row r="66" spans="1:5" ht="25.5">
      <c r="A66" t="s">
        <v>60</v>
      </c>
      <c r="E66" s="37" t="s">
        <v>201</v>
      </c>
    </row>
    <row r="67" spans="1:18" ht="12.75" customHeight="1">
      <c r="A67" s="6" t="s">
        <v>49</v>
      </c>
      <c s="6"/>
      <c s="42" t="s">
        <v>26</v>
      </c>
      <c s="6"/>
      <c s="29" t="s">
        <v>220</v>
      </c>
      <c s="6"/>
      <c s="6"/>
      <c s="6"/>
      <c s="43">
        <f>0+Q67</f>
      </c>
      <c s="6"/>
      <c r="O67">
        <f>0+R67</f>
      </c>
      <c r="Q67">
        <f>0+I68</f>
      </c>
      <c>
        <f>0+O68</f>
      </c>
    </row>
    <row r="68" spans="1:16" ht="12.75">
      <c r="A68" s="26" t="s">
        <v>51</v>
      </c>
      <c s="31" t="s">
        <v>168</v>
      </c>
      <c s="31" t="s">
        <v>222</v>
      </c>
      <c s="26" t="s">
        <v>63</v>
      </c>
      <c s="32" t="s">
        <v>223</v>
      </c>
      <c s="33" t="s">
        <v>111</v>
      </c>
      <c s="34">
        <v>95.7</v>
      </c>
      <c s="35">
        <v>0</v>
      </c>
      <c s="35">
        <f>ROUND(ROUND(H68,2)*ROUND(G68,3),2)</f>
      </c>
      <c s="33" t="s">
        <v>65</v>
      </c>
      <c r="O68">
        <f>(I68*21)/100</f>
      </c>
      <c t="s">
        <v>26</v>
      </c>
    </row>
    <row r="69" spans="1:5" ht="89.25">
      <c r="A69" s="36" t="s">
        <v>56</v>
      </c>
      <c r="E69" s="37" t="s">
        <v>224</v>
      </c>
    </row>
    <row r="70" spans="1:5" ht="12.75">
      <c r="A70" s="38" t="s">
        <v>58</v>
      </c>
      <c r="E70" s="39" t="s">
        <v>632</v>
      </c>
    </row>
    <row r="71" spans="1:5" ht="102">
      <c r="A71" t="s">
        <v>60</v>
      </c>
      <c r="E71" s="37" t="s">
        <v>226</v>
      </c>
    </row>
    <row r="72" spans="1:18" ht="12.75" customHeight="1">
      <c r="A72" s="6" t="s">
        <v>49</v>
      </c>
      <c s="6"/>
      <c s="42" t="s">
        <v>38</v>
      </c>
      <c s="6"/>
      <c s="29" t="s">
        <v>227</v>
      </c>
      <c s="6"/>
      <c s="6"/>
      <c s="6"/>
      <c s="43">
        <f>0+Q72</f>
      </c>
      <c s="6"/>
      <c r="O72">
        <f>0+R72</f>
      </c>
      <c r="Q72">
        <f>0+I73+I77+I81+I85</f>
      </c>
      <c>
        <f>0+O73+O77+O81+O85</f>
      </c>
    </row>
    <row r="73" spans="1:16" ht="12.75">
      <c r="A73" s="26" t="s">
        <v>51</v>
      </c>
      <c s="31" t="s">
        <v>173</v>
      </c>
      <c s="31" t="s">
        <v>229</v>
      </c>
      <c s="26" t="s">
        <v>63</v>
      </c>
      <c s="32" t="s">
        <v>230</v>
      </c>
      <c s="33" t="s">
        <v>111</v>
      </c>
      <c s="34">
        <v>133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38.25">
      <c r="A74" s="36" t="s">
        <v>56</v>
      </c>
      <c r="E74" s="37" t="s">
        <v>383</v>
      </c>
    </row>
    <row r="75" spans="1:5" ht="12.75">
      <c r="A75" s="38" t="s">
        <v>58</v>
      </c>
      <c r="E75" s="39" t="s">
        <v>633</v>
      </c>
    </row>
    <row r="76" spans="1:5" ht="51">
      <c r="A76" t="s">
        <v>60</v>
      </c>
      <c r="E76" s="37" t="s">
        <v>232</v>
      </c>
    </row>
    <row r="77" spans="1:16" ht="12.75">
      <c r="A77" s="26" t="s">
        <v>51</v>
      </c>
      <c s="31" t="s">
        <v>179</v>
      </c>
      <c s="31" t="s">
        <v>385</v>
      </c>
      <c s="26" t="s">
        <v>63</v>
      </c>
      <c s="32" t="s">
        <v>386</v>
      </c>
      <c s="33" t="s">
        <v>111</v>
      </c>
      <c s="34">
        <v>49.18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25.5">
      <c r="A78" s="36" t="s">
        <v>56</v>
      </c>
      <c r="E78" s="37" t="s">
        <v>387</v>
      </c>
    </row>
    <row r="79" spans="1:5" ht="38.25">
      <c r="A79" s="38" t="s">
        <v>58</v>
      </c>
      <c r="E79" s="39" t="s">
        <v>634</v>
      </c>
    </row>
    <row r="80" spans="1:5" ht="153">
      <c r="A80" t="s">
        <v>60</v>
      </c>
      <c r="E80" s="37" t="s">
        <v>389</v>
      </c>
    </row>
    <row r="81" spans="1:16" ht="12.75">
      <c r="A81" s="26" t="s">
        <v>51</v>
      </c>
      <c s="31" t="s">
        <v>185</v>
      </c>
      <c s="31" t="s">
        <v>390</v>
      </c>
      <c s="26" t="s">
        <v>63</v>
      </c>
      <c s="32" t="s">
        <v>391</v>
      </c>
      <c s="33" t="s">
        <v>111</v>
      </c>
      <c s="34">
        <v>71.82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25.5">
      <c r="A82" s="36" t="s">
        <v>56</v>
      </c>
      <c r="E82" s="37" t="s">
        <v>392</v>
      </c>
    </row>
    <row r="83" spans="1:5" ht="12.75">
      <c r="A83" s="38" t="s">
        <v>58</v>
      </c>
      <c r="E83" s="39" t="s">
        <v>635</v>
      </c>
    </row>
    <row r="84" spans="1:5" ht="153">
      <c r="A84" t="s">
        <v>60</v>
      </c>
      <c r="E84" s="37" t="s">
        <v>389</v>
      </c>
    </row>
    <row r="85" spans="1:16" ht="25.5">
      <c r="A85" s="26" t="s">
        <v>51</v>
      </c>
      <c s="31" t="s">
        <v>190</v>
      </c>
      <c s="31" t="s">
        <v>398</v>
      </c>
      <c s="26" t="s">
        <v>63</v>
      </c>
      <c s="32" t="s">
        <v>399</v>
      </c>
      <c s="33" t="s">
        <v>111</v>
      </c>
      <c s="34">
        <v>12</v>
      </c>
      <c s="35">
        <v>0</v>
      </c>
      <c s="35">
        <f>ROUND(ROUND(H85,2)*ROUND(G85,3),2)</f>
      </c>
      <c s="33" t="s">
        <v>65</v>
      </c>
      <c r="O85">
        <f>(I85*21)/100</f>
      </c>
      <c t="s">
        <v>26</v>
      </c>
    </row>
    <row r="86" spans="1:5" ht="25.5">
      <c r="A86" s="36" t="s">
        <v>56</v>
      </c>
      <c r="E86" s="37" t="s">
        <v>400</v>
      </c>
    </row>
    <row r="87" spans="1:5" ht="12.75">
      <c r="A87" s="38" t="s">
        <v>58</v>
      </c>
      <c r="E87" s="39" t="s">
        <v>636</v>
      </c>
    </row>
    <row r="88" spans="1:5" ht="153">
      <c r="A88" t="s">
        <v>60</v>
      </c>
      <c r="E88" s="37" t="s">
        <v>389</v>
      </c>
    </row>
    <row r="89" spans="1:18" ht="12.75" customHeight="1">
      <c r="A89" s="6" t="s">
        <v>49</v>
      </c>
      <c s="6"/>
      <c s="42" t="s">
        <v>43</v>
      </c>
      <c s="6"/>
      <c s="29" t="s">
        <v>278</v>
      </c>
      <c s="6"/>
      <c s="6"/>
      <c s="6"/>
      <c s="43">
        <f>0+Q89</f>
      </c>
      <c s="6"/>
      <c r="O89">
        <f>0+R89</f>
      </c>
      <c r="Q89">
        <f>0+I90+I94+I98</f>
      </c>
      <c>
        <f>0+O90+O94+O98</f>
      </c>
    </row>
    <row r="90" spans="1:16" ht="12.75">
      <c r="A90" s="26" t="s">
        <v>51</v>
      </c>
      <c s="31" t="s">
        <v>196</v>
      </c>
      <c s="31" t="s">
        <v>402</v>
      </c>
      <c s="26" t="s">
        <v>63</v>
      </c>
      <c s="32" t="s">
        <v>403</v>
      </c>
      <c s="33" t="s">
        <v>131</v>
      </c>
      <c s="34">
        <v>84</v>
      </c>
      <c s="35">
        <v>0</v>
      </c>
      <c s="35">
        <f>ROUND(ROUND(H90,2)*ROUND(G90,3),2)</f>
      </c>
      <c s="33" t="s">
        <v>65</v>
      </c>
      <c r="O90">
        <f>(I90*21)/100</f>
      </c>
      <c t="s">
        <v>26</v>
      </c>
    </row>
    <row r="91" spans="1:5" ht="38.25">
      <c r="A91" s="36" t="s">
        <v>56</v>
      </c>
      <c r="E91" s="37" t="s">
        <v>404</v>
      </c>
    </row>
    <row r="92" spans="1:5" ht="12.75">
      <c r="A92" s="38" t="s">
        <v>58</v>
      </c>
      <c r="E92" s="39" t="s">
        <v>637</v>
      </c>
    </row>
    <row r="93" spans="1:5" ht="51">
      <c r="A93" t="s">
        <v>60</v>
      </c>
      <c r="E93" s="37" t="s">
        <v>290</v>
      </c>
    </row>
    <row r="94" spans="1:16" ht="12.75">
      <c r="A94" s="26" t="s">
        <v>51</v>
      </c>
      <c s="31" t="s">
        <v>202</v>
      </c>
      <c s="31" t="s">
        <v>286</v>
      </c>
      <c s="26" t="s">
        <v>63</v>
      </c>
      <c s="32" t="s">
        <v>287</v>
      </c>
      <c s="33" t="s">
        <v>131</v>
      </c>
      <c s="34">
        <v>88.5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51">
      <c r="A95" s="36" t="s">
        <v>56</v>
      </c>
      <c r="E95" s="37" t="s">
        <v>441</v>
      </c>
    </row>
    <row r="96" spans="1:5" ht="51">
      <c r="A96" s="38" t="s">
        <v>58</v>
      </c>
      <c r="E96" s="39" t="s">
        <v>638</v>
      </c>
    </row>
    <row r="97" spans="1:5" ht="51">
      <c r="A97" t="s">
        <v>60</v>
      </c>
      <c r="E97" s="37" t="s">
        <v>408</v>
      </c>
    </row>
    <row r="98" spans="1:16" ht="12.75">
      <c r="A98" s="26" t="s">
        <v>51</v>
      </c>
      <c s="31" t="s">
        <v>208</v>
      </c>
      <c s="31" t="s">
        <v>297</v>
      </c>
      <c s="26" t="s">
        <v>63</v>
      </c>
      <c s="32" t="s">
        <v>298</v>
      </c>
      <c s="33" t="s">
        <v>131</v>
      </c>
      <c s="34">
        <v>88.5</v>
      </c>
      <c s="35">
        <v>0</v>
      </c>
      <c s="35">
        <f>ROUND(ROUND(H98,2)*ROUND(G98,3),2)</f>
      </c>
      <c s="33" t="s">
        <v>65</v>
      </c>
      <c r="O98">
        <f>(I98*21)/100</f>
      </c>
      <c t="s">
        <v>26</v>
      </c>
    </row>
    <row r="99" spans="1:5" ht="25.5">
      <c r="A99" s="36" t="s">
        <v>56</v>
      </c>
      <c r="E99" s="37" t="s">
        <v>299</v>
      </c>
    </row>
    <row r="100" spans="1:5" ht="12.75">
      <c r="A100" s="38" t="s">
        <v>58</v>
      </c>
      <c r="E100" s="39" t="s">
        <v>639</v>
      </c>
    </row>
    <row r="101" spans="1:5" ht="38.25">
      <c r="A101" t="s">
        <v>60</v>
      </c>
      <c r="E101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0+O9+O18+O63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410</v>
      </c>
      <c s="40">
        <f>0+I9+I18+I63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616</v>
      </c>
      <c s="1"/>
      <c s="14" t="s">
        <v>617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410</v>
      </c>
      <c s="6"/>
      <c s="18" t="s">
        <v>534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122.22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38.25">
      <c r="A12" s="38" t="s">
        <v>58</v>
      </c>
      <c r="E12" s="39" t="s">
        <v>640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5.06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641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</f>
      </c>
      <c>
        <f>0+O19+O23+O27+O31+O35+O39+O43+O47+O51+O55+O59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128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642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115</v>
      </c>
      <c s="26" t="s">
        <v>63</v>
      </c>
      <c s="32" t="s">
        <v>116</v>
      </c>
      <c s="33" t="s">
        <v>117</v>
      </c>
      <c s="34">
        <v>8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594</v>
      </c>
    </row>
    <row r="25" spans="1:5" ht="12.75">
      <c r="A25" s="38" t="s">
        <v>58</v>
      </c>
      <c r="E25" s="39" t="s">
        <v>643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121</v>
      </c>
      <c s="26" t="s">
        <v>63</v>
      </c>
      <c s="32" t="s">
        <v>122</v>
      </c>
      <c s="33" t="s">
        <v>117</v>
      </c>
      <c s="34">
        <v>2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123</v>
      </c>
    </row>
    <row r="29" spans="1:5" ht="12.75">
      <c r="A29" s="38" t="s">
        <v>58</v>
      </c>
      <c r="E29" s="39" t="s">
        <v>124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48.7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12.75">
      <c r="A32" s="36" t="s">
        <v>56</v>
      </c>
      <c r="E32" s="37" t="s">
        <v>199</v>
      </c>
    </row>
    <row r="33" spans="1:5" ht="38.25">
      <c r="A33" s="38" t="s">
        <v>58</v>
      </c>
      <c r="E33" s="39" t="s">
        <v>644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155</v>
      </c>
      <c s="26" t="s">
        <v>149</v>
      </c>
      <c s="32" t="s">
        <v>156</v>
      </c>
      <c s="33" t="s">
        <v>117</v>
      </c>
      <c s="34">
        <v>56.7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12.75">
      <c r="A36" s="36" t="s">
        <v>56</v>
      </c>
      <c r="E36" s="37" t="s">
        <v>157</v>
      </c>
    </row>
    <row r="37" spans="1:5" ht="12.75">
      <c r="A37" s="38" t="s">
        <v>58</v>
      </c>
      <c r="E37" s="39" t="s">
        <v>645</v>
      </c>
    </row>
    <row r="38" spans="1:5" ht="306">
      <c r="A38" t="s">
        <v>60</v>
      </c>
      <c r="E38" s="37" t="s">
        <v>153</v>
      </c>
    </row>
    <row r="39" spans="1:16" ht="12.75">
      <c r="A39" s="26" t="s">
        <v>51</v>
      </c>
      <c s="31" t="s">
        <v>87</v>
      </c>
      <c s="31" t="s">
        <v>155</v>
      </c>
      <c s="26" t="s">
        <v>160</v>
      </c>
      <c s="32" t="s">
        <v>156</v>
      </c>
      <c s="33" t="s">
        <v>117</v>
      </c>
      <c s="34">
        <v>43.05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12.75">
      <c r="A40" s="36" t="s">
        <v>56</v>
      </c>
      <c r="E40" s="37" t="s">
        <v>157</v>
      </c>
    </row>
    <row r="41" spans="1:5" ht="12.75">
      <c r="A41" s="38" t="s">
        <v>58</v>
      </c>
      <c r="E41" s="39" t="s">
        <v>646</v>
      </c>
    </row>
    <row r="42" spans="1:5" ht="306">
      <c r="A42" t="s">
        <v>60</v>
      </c>
      <c r="E42" s="37" t="s">
        <v>153</v>
      </c>
    </row>
    <row r="43" spans="1:16" ht="12.75">
      <c r="A43" s="26" t="s">
        <v>51</v>
      </c>
      <c s="31" t="s">
        <v>43</v>
      </c>
      <c s="31" t="s">
        <v>545</v>
      </c>
      <c s="26" t="s">
        <v>63</v>
      </c>
      <c s="32" t="s">
        <v>546</v>
      </c>
      <c s="33" t="s">
        <v>117</v>
      </c>
      <c s="34">
        <v>56.7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547</v>
      </c>
    </row>
    <row r="45" spans="1:5" ht="12.75">
      <c r="A45" s="38" t="s">
        <v>58</v>
      </c>
      <c r="E45" s="39" t="s">
        <v>647</v>
      </c>
    </row>
    <row r="46" spans="1:5" ht="229.5">
      <c r="A46" t="s">
        <v>60</v>
      </c>
      <c r="E46" s="37" t="s">
        <v>549</v>
      </c>
    </row>
    <row r="47" spans="1:16" ht="12.75">
      <c r="A47" s="26" t="s">
        <v>51</v>
      </c>
      <c s="31" t="s">
        <v>45</v>
      </c>
      <c s="31" t="s">
        <v>203</v>
      </c>
      <c s="26" t="s">
        <v>63</v>
      </c>
      <c s="32" t="s">
        <v>204</v>
      </c>
      <c s="33" t="s">
        <v>111</v>
      </c>
      <c s="34">
        <v>287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25.5">
      <c r="A48" s="36" t="s">
        <v>56</v>
      </c>
      <c r="E48" s="37" t="s">
        <v>555</v>
      </c>
    </row>
    <row r="49" spans="1:5" ht="12.75">
      <c r="A49" s="38" t="s">
        <v>58</v>
      </c>
      <c r="E49" s="39" t="s">
        <v>648</v>
      </c>
    </row>
    <row r="50" spans="1:5" ht="38.25">
      <c r="A50" t="s">
        <v>60</v>
      </c>
      <c r="E50" s="37" t="s">
        <v>207</v>
      </c>
    </row>
    <row r="51" spans="1:16" ht="12.75">
      <c r="A51" s="26" t="s">
        <v>51</v>
      </c>
      <c s="31" t="s">
        <v>47</v>
      </c>
      <c s="31" t="s">
        <v>209</v>
      </c>
      <c s="26" t="s">
        <v>63</v>
      </c>
      <c s="32" t="s">
        <v>210</v>
      </c>
      <c s="33" t="s">
        <v>111</v>
      </c>
      <c s="34">
        <v>287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38.25">
      <c r="A52" s="36" t="s">
        <v>56</v>
      </c>
      <c r="E52" s="37" t="s">
        <v>211</v>
      </c>
    </row>
    <row r="53" spans="1:5" ht="12.75">
      <c r="A53" s="38" t="s">
        <v>58</v>
      </c>
      <c r="E53" s="39" t="s">
        <v>649</v>
      </c>
    </row>
    <row r="54" spans="1:5" ht="25.5">
      <c r="A54" t="s">
        <v>60</v>
      </c>
      <c r="E54" s="37" t="s">
        <v>213</v>
      </c>
    </row>
    <row r="55" spans="1:16" ht="12.75">
      <c r="A55" s="26" t="s">
        <v>51</v>
      </c>
      <c s="31" t="s">
        <v>154</v>
      </c>
      <c s="31" t="s">
        <v>215</v>
      </c>
      <c s="26" t="s">
        <v>63</v>
      </c>
      <c s="32" t="s">
        <v>216</v>
      </c>
      <c s="33" t="s">
        <v>111</v>
      </c>
      <c s="34">
        <v>574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63.75">
      <c r="A56" s="36" t="s">
        <v>56</v>
      </c>
      <c r="E56" s="37" t="s">
        <v>558</v>
      </c>
    </row>
    <row r="57" spans="1:5" ht="12.75">
      <c r="A57" s="38" t="s">
        <v>58</v>
      </c>
      <c r="E57" s="39" t="s">
        <v>650</v>
      </c>
    </row>
    <row r="58" spans="1:5" ht="38.25">
      <c r="A58" t="s">
        <v>60</v>
      </c>
      <c r="E58" s="37" t="s">
        <v>219</v>
      </c>
    </row>
    <row r="59" spans="1:16" ht="12.75">
      <c r="A59" s="26" t="s">
        <v>51</v>
      </c>
      <c s="31" t="s">
        <v>159</v>
      </c>
      <c s="31" t="s">
        <v>560</v>
      </c>
      <c s="26" t="s">
        <v>63</v>
      </c>
      <c s="32" t="s">
        <v>561</v>
      </c>
      <c s="33" t="s">
        <v>111</v>
      </c>
      <c s="34">
        <v>430.5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38.25">
      <c r="A60" s="36" t="s">
        <v>56</v>
      </c>
      <c r="E60" s="37" t="s">
        <v>562</v>
      </c>
    </row>
    <row r="61" spans="1:5" ht="12.75">
      <c r="A61" s="38" t="s">
        <v>58</v>
      </c>
      <c r="E61" s="39" t="s">
        <v>651</v>
      </c>
    </row>
    <row r="62" spans="1:5" ht="25.5">
      <c r="A62" t="s">
        <v>60</v>
      </c>
      <c r="E62" s="37" t="s">
        <v>564</v>
      </c>
    </row>
    <row r="63" spans="1:18" ht="12.75" customHeight="1">
      <c r="A63" s="6" t="s">
        <v>49</v>
      </c>
      <c s="6"/>
      <c s="42" t="s">
        <v>43</v>
      </c>
      <c s="6"/>
      <c s="29" t="s">
        <v>278</v>
      </c>
      <c s="6"/>
      <c s="6"/>
      <c s="6"/>
      <c s="43">
        <f>0+Q63</f>
      </c>
      <c s="6"/>
      <c r="O63">
        <f>0+R63</f>
      </c>
      <c r="Q63">
        <f>0+I64</f>
      </c>
      <c>
        <f>0+O64</f>
      </c>
    </row>
    <row r="64" spans="1:16" ht="12.75">
      <c r="A64" s="26" t="s">
        <v>51</v>
      </c>
      <c s="31" t="s">
        <v>162</v>
      </c>
      <c s="31" t="s">
        <v>652</v>
      </c>
      <c s="26" t="s">
        <v>63</v>
      </c>
      <c s="32" t="s">
        <v>653</v>
      </c>
      <c s="33" t="s">
        <v>131</v>
      </c>
      <c s="34">
        <v>4</v>
      </c>
      <c s="35">
        <v>0</v>
      </c>
      <c s="35">
        <f>ROUND(ROUND(H64,2)*ROUND(G64,3),2)</f>
      </c>
      <c s="33" t="s">
        <v>65</v>
      </c>
      <c r="O64">
        <f>(I64*21)/100</f>
      </c>
      <c t="s">
        <v>26</v>
      </c>
    </row>
    <row r="65" spans="1:5" ht="12.75">
      <c r="A65" s="36" t="s">
        <v>56</v>
      </c>
      <c r="E65" s="37" t="s">
        <v>654</v>
      </c>
    </row>
    <row r="66" spans="1:5" ht="12.75">
      <c r="A66" s="38" t="s">
        <v>58</v>
      </c>
      <c r="E66" s="39" t="s">
        <v>523</v>
      </c>
    </row>
    <row r="67" spans="1:5" ht="76.5">
      <c r="A67" t="s">
        <v>60</v>
      </c>
      <c r="E67" s="37" t="s">
        <v>655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0+O9+O18+O59+O64+O89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444</v>
      </c>
      <c s="40">
        <f>0+I9+I18+I59+I64+I89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616</v>
      </c>
      <c s="1"/>
      <c s="14" t="s">
        <v>617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444</v>
      </c>
      <c s="6"/>
      <c s="18" t="s">
        <v>589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337.5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656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4.6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12.75">
      <c r="A16" s="38" t="s">
        <v>58</v>
      </c>
      <c r="E16" s="39" t="s">
        <v>657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110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658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121</v>
      </c>
      <c s="26" t="s">
        <v>63</v>
      </c>
      <c s="32" t="s">
        <v>122</v>
      </c>
      <c s="33" t="s">
        <v>117</v>
      </c>
      <c s="34">
        <v>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123</v>
      </c>
    </row>
    <row r="25" spans="1:5" ht="12.75">
      <c r="A25" s="38" t="s">
        <v>58</v>
      </c>
      <c r="E25" s="39" t="s">
        <v>124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417</v>
      </c>
      <c s="26" t="s">
        <v>63</v>
      </c>
      <c s="32" t="s">
        <v>418</v>
      </c>
      <c s="33" t="s">
        <v>117</v>
      </c>
      <c s="34">
        <v>1.2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51">
      <c r="A28" s="36" t="s">
        <v>56</v>
      </c>
      <c r="E28" s="37" t="s">
        <v>659</v>
      </c>
    </row>
    <row r="29" spans="1:5" ht="12.75">
      <c r="A29" s="38" t="s">
        <v>58</v>
      </c>
      <c r="E29" s="39" t="s">
        <v>660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27.2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12.75">
      <c r="A32" s="36" t="s">
        <v>56</v>
      </c>
      <c r="E32" s="37" t="s">
        <v>199</v>
      </c>
    </row>
    <row r="33" spans="1:5" ht="38.25">
      <c r="A33" s="38" t="s">
        <v>58</v>
      </c>
      <c r="E33" s="39" t="s">
        <v>661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138</v>
      </c>
      <c s="26" t="s">
        <v>63</v>
      </c>
      <c s="32" t="s">
        <v>139</v>
      </c>
      <c s="33" t="s">
        <v>131</v>
      </c>
      <c s="34">
        <v>46.5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25.5">
      <c r="A36" s="36" t="s">
        <v>56</v>
      </c>
      <c r="E36" s="37" t="s">
        <v>366</v>
      </c>
    </row>
    <row r="37" spans="1:5" ht="12.75">
      <c r="A37" s="38" t="s">
        <v>58</v>
      </c>
      <c r="E37" s="39" t="s">
        <v>662</v>
      </c>
    </row>
    <row r="38" spans="1:5" ht="25.5">
      <c r="A38" t="s">
        <v>60</v>
      </c>
      <c r="E38" s="37" t="s">
        <v>142</v>
      </c>
    </row>
    <row r="39" spans="1:16" ht="12.75">
      <c r="A39" s="26" t="s">
        <v>51</v>
      </c>
      <c s="31" t="s">
        <v>87</v>
      </c>
      <c s="31" t="s">
        <v>143</v>
      </c>
      <c s="26" t="s">
        <v>63</v>
      </c>
      <c s="32" t="s">
        <v>144</v>
      </c>
      <c s="33" t="s">
        <v>117</v>
      </c>
      <c s="34">
        <v>143.8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38.25">
      <c r="A40" s="36" t="s">
        <v>56</v>
      </c>
      <c r="E40" s="37" t="s">
        <v>145</v>
      </c>
    </row>
    <row r="41" spans="1:5" ht="63.75">
      <c r="A41" s="38" t="s">
        <v>58</v>
      </c>
      <c r="E41" s="39" t="s">
        <v>663</v>
      </c>
    </row>
    <row r="42" spans="1:5" ht="369.75">
      <c r="A42" t="s">
        <v>60</v>
      </c>
      <c r="E42" s="37" t="s">
        <v>147</v>
      </c>
    </row>
    <row r="43" spans="1:16" ht="12.75">
      <c r="A43" s="26" t="s">
        <v>51</v>
      </c>
      <c s="31" t="s">
        <v>43</v>
      </c>
      <c s="31" t="s">
        <v>155</v>
      </c>
      <c s="26" t="s">
        <v>63</v>
      </c>
      <c s="32" t="s">
        <v>156</v>
      </c>
      <c s="33" t="s">
        <v>117</v>
      </c>
      <c s="34">
        <v>102.3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12.75">
      <c r="A44" s="36" t="s">
        <v>56</v>
      </c>
      <c r="E44" s="37" t="s">
        <v>157</v>
      </c>
    </row>
    <row r="45" spans="1:5" ht="12.75">
      <c r="A45" s="38" t="s">
        <v>58</v>
      </c>
      <c r="E45" s="39" t="s">
        <v>664</v>
      </c>
    </row>
    <row r="46" spans="1:5" ht="306">
      <c r="A46" t="s">
        <v>60</v>
      </c>
      <c r="E46" s="37" t="s">
        <v>153</v>
      </c>
    </row>
    <row r="47" spans="1:16" ht="12.75">
      <c r="A47" s="26" t="s">
        <v>51</v>
      </c>
      <c s="31" t="s">
        <v>45</v>
      </c>
      <c s="31" t="s">
        <v>180</v>
      </c>
      <c s="26" t="s">
        <v>63</v>
      </c>
      <c s="32" t="s">
        <v>181</v>
      </c>
      <c s="33" t="s">
        <v>117</v>
      </c>
      <c s="34">
        <v>143.8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182</v>
      </c>
    </row>
    <row r="49" spans="1:5" ht="12.75">
      <c r="A49" s="38" t="s">
        <v>58</v>
      </c>
      <c r="E49" s="39" t="s">
        <v>665</v>
      </c>
    </row>
    <row r="50" spans="1:5" ht="191.25">
      <c r="A50" t="s">
        <v>60</v>
      </c>
      <c r="E50" s="37" t="s">
        <v>184</v>
      </c>
    </row>
    <row r="51" spans="1:16" ht="12.75">
      <c r="A51" s="26" t="s">
        <v>51</v>
      </c>
      <c s="31" t="s">
        <v>47</v>
      </c>
      <c s="31" t="s">
        <v>186</v>
      </c>
      <c s="26" t="s">
        <v>63</v>
      </c>
      <c s="32" t="s">
        <v>187</v>
      </c>
      <c s="33" t="s">
        <v>117</v>
      </c>
      <c s="34">
        <v>102.3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14.75">
      <c r="A52" s="36" t="s">
        <v>56</v>
      </c>
      <c r="E52" s="37" t="s">
        <v>188</v>
      </c>
    </row>
    <row r="53" spans="1:5" ht="12.75">
      <c r="A53" s="38" t="s">
        <v>58</v>
      </c>
      <c r="E53" s="39" t="s">
        <v>666</v>
      </c>
    </row>
    <row r="54" spans="1:5" ht="267.75">
      <c r="A54" t="s">
        <v>60</v>
      </c>
      <c r="E54" s="37" t="s">
        <v>178</v>
      </c>
    </row>
    <row r="55" spans="1:16" ht="12.75">
      <c r="A55" s="26" t="s">
        <v>51</v>
      </c>
      <c s="31" t="s">
        <v>154</v>
      </c>
      <c s="31" t="s">
        <v>197</v>
      </c>
      <c s="26" t="s">
        <v>63</v>
      </c>
      <c s="32" t="s">
        <v>198</v>
      </c>
      <c s="33" t="s">
        <v>111</v>
      </c>
      <c s="34">
        <v>204.6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2.75">
      <c r="A56" s="36" t="s">
        <v>56</v>
      </c>
      <c r="E56" s="37" t="s">
        <v>380</v>
      </c>
    </row>
    <row r="57" spans="1:5" ht="12.75">
      <c r="A57" s="38" t="s">
        <v>58</v>
      </c>
      <c r="E57" s="39" t="s">
        <v>667</v>
      </c>
    </row>
    <row r="58" spans="1:5" ht="25.5">
      <c r="A58" t="s">
        <v>60</v>
      </c>
      <c r="E58" s="37" t="s">
        <v>201</v>
      </c>
    </row>
    <row r="59" spans="1:18" ht="12.75" customHeight="1">
      <c r="A59" s="6" t="s">
        <v>49</v>
      </c>
      <c s="6"/>
      <c s="42" t="s">
        <v>26</v>
      </c>
      <c s="6"/>
      <c s="29" t="s">
        <v>220</v>
      </c>
      <c s="6"/>
      <c s="6"/>
      <c s="6"/>
      <c s="43">
        <f>0+Q59</f>
      </c>
      <c s="6"/>
      <c r="O59">
        <f>0+R59</f>
      </c>
      <c r="Q59">
        <f>0+I60</f>
      </c>
      <c>
        <f>0+O60</f>
      </c>
    </row>
    <row r="60" spans="1:16" ht="12.75">
      <c r="A60" s="26" t="s">
        <v>51</v>
      </c>
      <c s="31" t="s">
        <v>159</v>
      </c>
      <c s="31" t="s">
        <v>222</v>
      </c>
      <c s="26" t="s">
        <v>63</v>
      </c>
      <c s="32" t="s">
        <v>223</v>
      </c>
      <c s="33" t="s">
        <v>111</v>
      </c>
      <c s="34">
        <v>204.6</v>
      </c>
      <c s="35">
        <v>0</v>
      </c>
      <c s="35">
        <f>ROUND(ROUND(H60,2)*ROUND(G60,3),2)</f>
      </c>
      <c s="33" t="s">
        <v>65</v>
      </c>
      <c r="O60">
        <f>(I60*21)/100</f>
      </c>
      <c t="s">
        <v>26</v>
      </c>
    </row>
    <row r="61" spans="1:5" ht="89.25">
      <c r="A61" s="36" t="s">
        <v>56</v>
      </c>
      <c r="E61" s="37" t="s">
        <v>224</v>
      </c>
    </row>
    <row r="62" spans="1:5" ht="12.75">
      <c r="A62" s="38" t="s">
        <v>58</v>
      </c>
      <c r="E62" s="39" t="s">
        <v>668</v>
      </c>
    </row>
    <row r="63" spans="1:5" ht="102">
      <c r="A63" t="s">
        <v>60</v>
      </c>
      <c r="E63" s="37" t="s">
        <v>226</v>
      </c>
    </row>
    <row r="64" spans="1:18" ht="12.75" customHeight="1">
      <c r="A64" s="6" t="s">
        <v>49</v>
      </c>
      <c s="6"/>
      <c s="42" t="s">
        <v>38</v>
      </c>
      <c s="6"/>
      <c s="29" t="s">
        <v>227</v>
      </c>
      <c s="6"/>
      <c s="6"/>
      <c s="6"/>
      <c s="43">
        <f>0+Q64</f>
      </c>
      <c s="6"/>
      <c r="O64">
        <f>0+R64</f>
      </c>
      <c r="Q64">
        <f>0+I65+I69+I73+I77+I81+I85</f>
      </c>
      <c>
        <f>0+O65+O69+O73+O77+O81+O85</f>
      </c>
    </row>
    <row r="65" spans="1:16" ht="12.75">
      <c r="A65" s="26" t="s">
        <v>51</v>
      </c>
      <c s="31" t="s">
        <v>162</v>
      </c>
      <c s="31" t="s">
        <v>229</v>
      </c>
      <c s="26" t="s">
        <v>63</v>
      </c>
      <c s="32" t="s">
        <v>230</v>
      </c>
      <c s="33" t="s">
        <v>111</v>
      </c>
      <c s="34">
        <v>186</v>
      </c>
      <c s="35">
        <v>0</v>
      </c>
      <c s="35">
        <f>ROUND(ROUND(H65,2)*ROUND(G65,3),2)</f>
      </c>
      <c s="33" t="s">
        <v>65</v>
      </c>
      <c r="O65">
        <f>(I65*21)/100</f>
      </c>
      <c t="s">
        <v>26</v>
      </c>
    </row>
    <row r="66" spans="1:5" ht="25.5">
      <c r="A66" s="36" t="s">
        <v>56</v>
      </c>
      <c r="E66" s="37" t="s">
        <v>231</v>
      </c>
    </row>
    <row r="67" spans="1:5" ht="12.75">
      <c r="A67" s="38" t="s">
        <v>58</v>
      </c>
      <c r="E67" s="39" t="s">
        <v>669</v>
      </c>
    </row>
    <row r="68" spans="1:5" ht="51">
      <c r="A68" t="s">
        <v>60</v>
      </c>
      <c r="E68" s="37" t="s">
        <v>232</v>
      </c>
    </row>
    <row r="69" spans="1:16" ht="12.75">
      <c r="A69" s="26" t="s">
        <v>51</v>
      </c>
      <c s="31" t="s">
        <v>168</v>
      </c>
      <c s="31" t="s">
        <v>234</v>
      </c>
      <c s="26" t="s">
        <v>63</v>
      </c>
      <c s="32" t="s">
        <v>235</v>
      </c>
      <c s="33" t="s">
        <v>111</v>
      </c>
      <c s="34">
        <v>213.9</v>
      </c>
      <c s="35">
        <v>0</v>
      </c>
      <c s="35">
        <f>ROUND(ROUND(H69,2)*ROUND(G69,3),2)</f>
      </c>
      <c s="33" t="s">
        <v>65</v>
      </c>
      <c r="O69">
        <f>(I69*21)/100</f>
      </c>
      <c t="s">
        <v>26</v>
      </c>
    </row>
    <row r="70" spans="1:5" ht="25.5">
      <c r="A70" s="36" t="s">
        <v>56</v>
      </c>
      <c r="E70" s="37" t="s">
        <v>236</v>
      </c>
    </row>
    <row r="71" spans="1:5" ht="12.75">
      <c r="A71" s="38" t="s">
        <v>58</v>
      </c>
      <c r="E71" s="39" t="s">
        <v>670</v>
      </c>
    </row>
    <row r="72" spans="1:5" ht="51">
      <c r="A72" t="s">
        <v>60</v>
      </c>
      <c r="E72" s="37" t="s">
        <v>232</v>
      </c>
    </row>
    <row r="73" spans="1:16" ht="12.75">
      <c r="A73" s="26" t="s">
        <v>51</v>
      </c>
      <c s="31" t="s">
        <v>173</v>
      </c>
      <c s="31" t="s">
        <v>239</v>
      </c>
      <c s="26" t="s">
        <v>63</v>
      </c>
      <c s="32" t="s">
        <v>240</v>
      </c>
      <c s="33" t="s">
        <v>111</v>
      </c>
      <c s="34">
        <v>186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25.5">
      <c r="A74" s="36" t="s">
        <v>56</v>
      </c>
      <c r="E74" s="37" t="s">
        <v>241</v>
      </c>
    </row>
    <row r="75" spans="1:5" ht="12.75">
      <c r="A75" s="38" t="s">
        <v>58</v>
      </c>
      <c r="E75" s="39" t="s">
        <v>671</v>
      </c>
    </row>
    <row r="76" spans="1:5" ht="51">
      <c r="A76" t="s">
        <v>60</v>
      </c>
      <c r="E76" s="37" t="s">
        <v>243</v>
      </c>
    </row>
    <row r="77" spans="1:16" ht="12.75">
      <c r="A77" s="26" t="s">
        <v>51</v>
      </c>
      <c s="31" t="s">
        <v>179</v>
      </c>
      <c s="31" t="s">
        <v>245</v>
      </c>
      <c s="26" t="s">
        <v>63</v>
      </c>
      <c s="32" t="s">
        <v>246</v>
      </c>
      <c s="33" t="s">
        <v>111</v>
      </c>
      <c s="34">
        <v>186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25.5">
      <c r="A78" s="36" t="s">
        <v>56</v>
      </c>
      <c r="E78" s="37" t="s">
        <v>247</v>
      </c>
    </row>
    <row r="79" spans="1:5" ht="12.75">
      <c r="A79" s="38" t="s">
        <v>58</v>
      </c>
      <c r="E79" s="39" t="s">
        <v>672</v>
      </c>
    </row>
    <row r="80" spans="1:5" ht="51">
      <c r="A80" t="s">
        <v>60</v>
      </c>
      <c r="E80" s="37" t="s">
        <v>249</v>
      </c>
    </row>
    <row r="81" spans="1:16" ht="12.75">
      <c r="A81" s="26" t="s">
        <v>51</v>
      </c>
      <c s="31" t="s">
        <v>185</v>
      </c>
      <c s="31" t="s">
        <v>251</v>
      </c>
      <c s="26" t="s">
        <v>63</v>
      </c>
      <c s="32" t="s">
        <v>252</v>
      </c>
      <c s="33" t="s">
        <v>111</v>
      </c>
      <c s="34">
        <v>186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12.75">
      <c r="A82" s="36" t="s">
        <v>56</v>
      </c>
      <c r="E82" s="37" t="s">
        <v>253</v>
      </c>
    </row>
    <row r="83" spans="1:5" ht="12.75">
      <c r="A83" s="38" t="s">
        <v>58</v>
      </c>
      <c r="E83" s="39" t="s">
        <v>669</v>
      </c>
    </row>
    <row r="84" spans="1:5" ht="140.25">
      <c r="A84" t="s">
        <v>60</v>
      </c>
      <c r="E84" s="37" t="s">
        <v>255</v>
      </c>
    </row>
    <row r="85" spans="1:16" ht="12.75">
      <c r="A85" s="26" t="s">
        <v>51</v>
      </c>
      <c s="31" t="s">
        <v>190</v>
      </c>
      <c s="31" t="s">
        <v>262</v>
      </c>
      <c s="26" t="s">
        <v>63</v>
      </c>
      <c s="32" t="s">
        <v>263</v>
      </c>
      <c s="33" t="s">
        <v>111</v>
      </c>
      <c s="34">
        <v>186</v>
      </c>
      <c s="35">
        <v>0</v>
      </c>
      <c s="35">
        <f>ROUND(ROUND(H85,2)*ROUND(G85,3),2)</f>
      </c>
      <c s="33" t="s">
        <v>65</v>
      </c>
      <c r="O85">
        <f>(I85*21)/100</f>
      </c>
      <c t="s">
        <v>26</v>
      </c>
    </row>
    <row r="86" spans="1:5" ht="12.75">
      <c r="A86" s="36" t="s">
        <v>56</v>
      </c>
      <c r="E86" s="37" t="s">
        <v>264</v>
      </c>
    </row>
    <row r="87" spans="1:5" ht="12.75">
      <c r="A87" s="38" t="s">
        <v>58</v>
      </c>
      <c r="E87" s="39" t="s">
        <v>669</v>
      </c>
    </row>
    <row r="88" spans="1:5" ht="140.25">
      <c r="A88" t="s">
        <v>60</v>
      </c>
      <c r="E88" s="37" t="s">
        <v>255</v>
      </c>
    </row>
    <row r="89" spans="1:18" ht="12.75" customHeight="1">
      <c r="A89" s="6" t="s">
        <v>49</v>
      </c>
      <c s="6"/>
      <c s="42" t="s">
        <v>43</v>
      </c>
      <c s="6"/>
      <c s="29" t="s">
        <v>278</v>
      </c>
      <c s="6"/>
      <c s="6"/>
      <c s="6"/>
      <c s="43">
        <f>0+Q89</f>
      </c>
      <c s="6"/>
      <c r="O89">
        <f>0+R89</f>
      </c>
      <c r="Q89">
        <f>0+I90+I94</f>
      </c>
      <c>
        <f>0+O90+O94</f>
      </c>
    </row>
    <row r="90" spans="1:16" ht="12.75">
      <c r="A90" s="26" t="s">
        <v>51</v>
      </c>
      <c s="31" t="s">
        <v>196</v>
      </c>
      <c s="31" t="s">
        <v>286</v>
      </c>
      <c s="26" t="s">
        <v>63</v>
      </c>
      <c s="32" t="s">
        <v>287</v>
      </c>
      <c s="33" t="s">
        <v>131</v>
      </c>
      <c s="34">
        <v>46.5</v>
      </c>
      <c s="35">
        <v>0</v>
      </c>
      <c s="35">
        <f>ROUND(ROUND(H90,2)*ROUND(G90,3),2)</f>
      </c>
      <c s="33" t="s">
        <v>65</v>
      </c>
      <c r="O90">
        <f>(I90*21)/100</f>
      </c>
      <c t="s">
        <v>26</v>
      </c>
    </row>
    <row r="91" spans="1:5" ht="38.25">
      <c r="A91" s="36" t="s">
        <v>56</v>
      </c>
      <c r="E91" s="37" t="s">
        <v>288</v>
      </c>
    </row>
    <row r="92" spans="1:5" ht="51">
      <c r="A92" s="38" t="s">
        <v>58</v>
      </c>
      <c r="E92" s="39" t="s">
        <v>673</v>
      </c>
    </row>
    <row r="93" spans="1:5" ht="51">
      <c r="A93" t="s">
        <v>60</v>
      </c>
      <c r="E93" s="37" t="s">
        <v>408</v>
      </c>
    </row>
    <row r="94" spans="1:16" ht="12.75">
      <c r="A94" s="26" t="s">
        <v>51</v>
      </c>
      <c s="31" t="s">
        <v>202</v>
      </c>
      <c s="31" t="s">
        <v>297</v>
      </c>
      <c s="26" t="s">
        <v>63</v>
      </c>
      <c s="32" t="s">
        <v>298</v>
      </c>
      <c s="33" t="s">
        <v>131</v>
      </c>
      <c s="34">
        <v>46.5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25.5">
      <c r="A95" s="36" t="s">
        <v>56</v>
      </c>
      <c r="E95" s="37" t="s">
        <v>299</v>
      </c>
    </row>
    <row r="96" spans="1:5" ht="12.75">
      <c r="A96" s="38" t="s">
        <v>58</v>
      </c>
      <c r="E96" s="39" t="s">
        <v>674</v>
      </c>
    </row>
    <row r="97" spans="1:5" ht="38.25">
      <c r="A97" t="s">
        <v>60</v>
      </c>
      <c r="E97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482</v>
      </c>
      <c s="40">
        <f>0+I9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616</v>
      </c>
      <c s="1"/>
      <c s="14" t="s">
        <v>617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482</v>
      </c>
      <c s="6"/>
      <c s="18" t="s">
        <v>320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43</v>
      </c>
      <c s="27"/>
      <c s="29" t="s">
        <v>278</v>
      </c>
      <c s="27"/>
      <c s="27"/>
      <c s="27"/>
      <c s="30">
        <f>0+Q9</f>
      </c>
      <c s="27"/>
      <c r="O9">
        <f>0+R9</f>
      </c>
      <c r="Q9">
        <f>0+I10+I14+I18+I22</f>
      </c>
      <c>
        <f>0+O10+O14+O18+O22</f>
      </c>
    </row>
    <row r="10" spans="1:16" ht="25.5">
      <c r="A10" s="26" t="s">
        <v>51</v>
      </c>
      <c s="31" t="s">
        <v>32</v>
      </c>
      <c s="31" t="s">
        <v>322</v>
      </c>
      <c s="26" t="s">
        <v>63</v>
      </c>
      <c s="32" t="s">
        <v>323</v>
      </c>
      <c s="33" t="s">
        <v>275</v>
      </c>
      <c s="34">
        <v>3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324</v>
      </c>
    </row>
    <row r="12" spans="1:5" ht="12.75">
      <c r="A12" s="38" t="s">
        <v>58</v>
      </c>
      <c r="E12" s="39" t="s">
        <v>325</v>
      </c>
    </row>
    <row r="13" spans="1:5" ht="25.5">
      <c r="A13" t="s">
        <v>60</v>
      </c>
      <c r="E13" s="37" t="s">
        <v>326</v>
      </c>
    </row>
    <row r="14" spans="1:16" ht="12.75">
      <c r="A14" s="26" t="s">
        <v>51</v>
      </c>
      <c s="31" t="s">
        <v>26</v>
      </c>
      <c s="31" t="s">
        <v>327</v>
      </c>
      <c s="26" t="s">
        <v>63</v>
      </c>
      <c s="32" t="s">
        <v>328</v>
      </c>
      <c s="33" t="s">
        <v>275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25.5">
      <c r="A15" s="36" t="s">
        <v>56</v>
      </c>
      <c r="E15" s="37" t="s">
        <v>614</v>
      </c>
    </row>
    <row r="16" spans="1:5" ht="12.75">
      <c r="A16" s="38" t="s">
        <v>58</v>
      </c>
      <c r="E16" s="39" t="s">
        <v>59</v>
      </c>
    </row>
    <row r="17" spans="1:5" ht="25.5">
      <c r="A17" t="s">
        <v>60</v>
      </c>
      <c r="E17" s="37" t="s">
        <v>330</v>
      </c>
    </row>
    <row r="18" spans="1:16" ht="25.5">
      <c r="A18" s="26" t="s">
        <v>51</v>
      </c>
      <c s="31" t="s">
        <v>25</v>
      </c>
      <c s="31" t="s">
        <v>335</v>
      </c>
      <c s="26" t="s">
        <v>63</v>
      </c>
      <c s="32" t="s">
        <v>336</v>
      </c>
      <c s="33" t="s">
        <v>275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26</v>
      </c>
    </row>
    <row r="19" spans="1:5" ht="12.75">
      <c r="A19" s="36" t="s">
        <v>56</v>
      </c>
      <c r="E19" s="37" t="s">
        <v>324</v>
      </c>
    </row>
    <row r="20" spans="1:5" ht="12.75">
      <c r="A20" s="38" t="s">
        <v>58</v>
      </c>
      <c r="E20" s="39" t="s">
        <v>59</v>
      </c>
    </row>
    <row r="21" spans="1:5" ht="25.5">
      <c r="A21" t="s">
        <v>60</v>
      </c>
      <c r="E21" s="37" t="s">
        <v>342</v>
      </c>
    </row>
    <row r="22" spans="1:16" ht="12.75">
      <c r="A22" s="26" t="s">
        <v>51</v>
      </c>
      <c s="31" t="s">
        <v>36</v>
      </c>
      <c s="31" t="s">
        <v>338</v>
      </c>
      <c s="26" t="s">
        <v>63</v>
      </c>
      <c s="32" t="s">
        <v>339</v>
      </c>
      <c s="33" t="s">
        <v>275</v>
      </c>
      <c s="34">
        <v>1</v>
      </c>
      <c s="35">
        <v>0</v>
      </c>
      <c s="35">
        <f>ROUND(ROUND(H22,2)*ROUND(G22,3),2)</f>
      </c>
      <c s="33" t="s">
        <v>65</v>
      </c>
      <c r="O22">
        <f>(I22*21)/100</f>
      </c>
      <c t="s">
        <v>26</v>
      </c>
    </row>
    <row r="23" spans="1:5" ht="25.5">
      <c r="A23" s="36" t="s">
        <v>56</v>
      </c>
      <c r="E23" s="37" t="s">
        <v>329</v>
      </c>
    </row>
    <row r="24" spans="1:5" ht="12.75">
      <c r="A24" s="38" t="s">
        <v>58</v>
      </c>
      <c r="E24" s="39" t="s">
        <v>59</v>
      </c>
    </row>
    <row r="25" spans="1:5" ht="25.5">
      <c r="A25" t="s">
        <v>60</v>
      </c>
      <c r="E25" s="37" t="s">
        <v>330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0+O9+O14+O35+O40+O45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677</v>
      </c>
      <c s="40">
        <f>0+I9+I14+I35+I40+I45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675</v>
      </c>
      <c s="1"/>
      <c s="14" t="s">
        <v>676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677</v>
      </c>
      <c s="6"/>
      <c s="18" t="s">
        <v>678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119.34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12.75">
      <c r="A12" s="38" t="s">
        <v>58</v>
      </c>
      <c r="E12" s="39" t="s">
        <v>680</v>
      </c>
    </row>
    <row r="13" spans="1:5" ht="140.25">
      <c r="A13" t="s">
        <v>60</v>
      </c>
      <c r="E13" s="37" t="s">
        <v>104</v>
      </c>
    </row>
    <row r="14" spans="1:18" ht="12.75" customHeight="1">
      <c r="A14" s="6" t="s">
        <v>49</v>
      </c>
      <c s="6"/>
      <c s="42" t="s">
        <v>32</v>
      </c>
      <c s="6"/>
      <c s="29" t="s">
        <v>108</v>
      </c>
      <c s="6"/>
      <c s="6"/>
      <c s="6"/>
      <c s="43">
        <f>0+Q14</f>
      </c>
      <c s="6"/>
      <c r="O14">
        <f>0+R14</f>
      </c>
      <c r="Q14">
        <f>0+I15+I19+I23+I27+I31</f>
      </c>
      <c>
        <f>0+O15+O19+O23+O27+O31</f>
      </c>
    </row>
    <row r="15" spans="1:16" ht="12.75">
      <c r="A15" s="26" t="s">
        <v>51</v>
      </c>
      <c s="31" t="s">
        <v>26</v>
      </c>
      <c s="31" t="s">
        <v>681</v>
      </c>
      <c s="26" t="s">
        <v>63</v>
      </c>
      <c s="32" t="s">
        <v>682</v>
      </c>
      <c s="33" t="s">
        <v>683</v>
      </c>
      <c s="34">
        <v>20</v>
      </c>
      <c s="35">
        <v>0</v>
      </c>
      <c s="35">
        <f>ROUND(ROUND(H15,2)*ROUND(G15,3),2)</f>
      </c>
      <c s="33" t="s">
        <v>65</v>
      </c>
      <c r="O15">
        <f>(I15*21)/100</f>
      </c>
      <c t="s">
        <v>26</v>
      </c>
    </row>
    <row r="16" spans="1:5" ht="25.5">
      <c r="A16" s="36" t="s">
        <v>56</v>
      </c>
      <c r="E16" s="37" t="s">
        <v>684</v>
      </c>
    </row>
    <row r="17" spans="1:5" ht="12.75">
      <c r="A17" s="38" t="s">
        <v>58</v>
      </c>
      <c r="E17" s="39" t="s">
        <v>685</v>
      </c>
    </row>
    <row r="18" spans="1:5" ht="38.25">
      <c r="A18" t="s">
        <v>60</v>
      </c>
      <c r="E18" s="37" t="s">
        <v>686</v>
      </c>
    </row>
    <row r="19" spans="1:16" ht="12.75">
      <c r="A19" s="26" t="s">
        <v>51</v>
      </c>
      <c s="31" t="s">
        <v>25</v>
      </c>
      <c s="31" t="s">
        <v>169</v>
      </c>
      <c s="26" t="s">
        <v>63</v>
      </c>
      <c s="32" t="s">
        <v>170</v>
      </c>
      <c s="33" t="s">
        <v>117</v>
      </c>
      <c s="34">
        <v>66.3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25.5">
      <c r="A20" s="36" t="s">
        <v>56</v>
      </c>
      <c r="E20" s="37" t="s">
        <v>687</v>
      </c>
    </row>
    <row r="21" spans="1:5" ht="38.25">
      <c r="A21" s="38" t="s">
        <v>58</v>
      </c>
      <c r="E21" s="39" t="s">
        <v>688</v>
      </c>
    </row>
    <row r="22" spans="1:5" ht="318.75">
      <c r="A22" t="s">
        <v>60</v>
      </c>
      <c r="E22" s="37" t="s">
        <v>167</v>
      </c>
    </row>
    <row r="23" spans="1:16" ht="12.75">
      <c r="A23" s="26" t="s">
        <v>51</v>
      </c>
      <c s="31" t="s">
        <v>36</v>
      </c>
      <c s="31" t="s">
        <v>180</v>
      </c>
      <c s="26" t="s">
        <v>63</v>
      </c>
      <c s="32" t="s">
        <v>181</v>
      </c>
      <c s="33" t="s">
        <v>117</v>
      </c>
      <c s="34">
        <v>66.3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689</v>
      </c>
    </row>
    <row r="25" spans="1:5" ht="12.75">
      <c r="A25" s="38" t="s">
        <v>58</v>
      </c>
      <c r="E25" s="39" t="s">
        <v>690</v>
      </c>
    </row>
    <row r="26" spans="1:5" ht="191.25">
      <c r="A26" t="s">
        <v>60</v>
      </c>
      <c r="E26" s="37" t="s">
        <v>184</v>
      </c>
    </row>
    <row r="27" spans="1:16" ht="12.75">
      <c r="A27" s="26" t="s">
        <v>51</v>
      </c>
      <c s="31" t="s">
        <v>38</v>
      </c>
      <c s="31" t="s">
        <v>691</v>
      </c>
      <c s="26" t="s">
        <v>63</v>
      </c>
      <c s="32" t="s">
        <v>692</v>
      </c>
      <c s="33" t="s">
        <v>117</v>
      </c>
      <c s="34">
        <v>41.925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89.25">
      <c r="A28" s="36" t="s">
        <v>56</v>
      </c>
      <c r="E28" s="37" t="s">
        <v>693</v>
      </c>
    </row>
    <row r="29" spans="1:5" ht="25.5">
      <c r="A29" s="38" t="s">
        <v>58</v>
      </c>
      <c r="E29" s="39" t="s">
        <v>694</v>
      </c>
    </row>
    <row r="30" spans="1:5" ht="229.5">
      <c r="A30" t="s">
        <v>60</v>
      </c>
      <c r="E30" s="37" t="s">
        <v>695</v>
      </c>
    </row>
    <row r="31" spans="1:16" ht="12.75">
      <c r="A31" s="26" t="s">
        <v>51</v>
      </c>
      <c s="31" t="s">
        <v>40</v>
      </c>
      <c s="31" t="s">
        <v>191</v>
      </c>
      <c s="26" t="s">
        <v>63</v>
      </c>
      <c s="32" t="s">
        <v>192</v>
      </c>
      <c s="33" t="s">
        <v>117</v>
      </c>
      <c s="34">
        <v>13.65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51">
      <c r="A32" s="36" t="s">
        <v>56</v>
      </c>
      <c r="E32" s="37" t="s">
        <v>696</v>
      </c>
    </row>
    <row r="33" spans="1:5" ht="25.5">
      <c r="A33" s="38" t="s">
        <v>58</v>
      </c>
      <c r="E33" s="39" t="s">
        <v>697</v>
      </c>
    </row>
    <row r="34" spans="1:5" ht="293.25">
      <c r="A34" t="s">
        <v>60</v>
      </c>
      <c r="E34" s="37" t="s">
        <v>698</v>
      </c>
    </row>
    <row r="35" spans="1:18" ht="12.75" customHeight="1">
      <c r="A35" s="6" t="s">
        <v>49</v>
      </c>
      <c s="6"/>
      <c s="42" t="s">
        <v>26</v>
      </c>
      <c s="6"/>
      <c s="29" t="s">
        <v>220</v>
      </c>
      <c s="6"/>
      <c s="6"/>
      <c s="6"/>
      <c s="43">
        <f>0+Q35</f>
      </c>
      <c s="6"/>
      <c r="O35">
        <f>0+R35</f>
      </c>
      <c r="Q35">
        <f>0+I36</f>
      </c>
      <c>
        <f>0+O36</f>
      </c>
    </row>
    <row r="36" spans="1:16" ht="12.75">
      <c r="A36" s="26" t="s">
        <v>51</v>
      </c>
      <c s="31" t="s">
        <v>82</v>
      </c>
      <c s="31" t="s">
        <v>699</v>
      </c>
      <c s="26" t="s">
        <v>63</v>
      </c>
      <c s="32" t="s">
        <v>700</v>
      </c>
      <c s="33" t="s">
        <v>131</v>
      </c>
      <c s="34">
        <v>13</v>
      </c>
      <c s="35">
        <v>0</v>
      </c>
      <c s="35">
        <f>ROUND(ROUND(H36,2)*ROUND(G36,3),2)</f>
      </c>
      <c s="33" t="s">
        <v>65</v>
      </c>
      <c r="O36">
        <f>(I36*21)/100</f>
      </c>
      <c t="s">
        <v>26</v>
      </c>
    </row>
    <row r="37" spans="1:5" ht="38.25">
      <c r="A37" s="36" t="s">
        <v>56</v>
      </c>
      <c r="E37" s="37" t="s">
        <v>701</v>
      </c>
    </row>
    <row r="38" spans="1:5" ht="12.75">
      <c r="A38" s="38" t="s">
        <v>58</v>
      </c>
      <c r="E38" s="39" t="s">
        <v>702</v>
      </c>
    </row>
    <row r="39" spans="1:5" ht="165.75">
      <c r="A39" t="s">
        <v>60</v>
      </c>
      <c r="E39" s="37" t="s">
        <v>703</v>
      </c>
    </row>
    <row r="40" spans="1:18" ht="12.75" customHeight="1">
      <c r="A40" s="6" t="s">
        <v>49</v>
      </c>
      <c s="6"/>
      <c s="42" t="s">
        <v>36</v>
      </c>
      <c s="6"/>
      <c s="29" t="s">
        <v>507</v>
      </c>
      <c s="6"/>
      <c s="6"/>
      <c s="6"/>
      <c s="43">
        <f>0+Q40</f>
      </c>
      <c s="6"/>
      <c r="O40">
        <f>0+R40</f>
      </c>
      <c r="Q40">
        <f>0+I41</f>
      </c>
      <c>
        <f>0+O41</f>
      </c>
    </row>
    <row r="41" spans="1:16" ht="12.75">
      <c r="A41" s="26" t="s">
        <v>51</v>
      </c>
      <c s="31" t="s">
        <v>87</v>
      </c>
      <c s="31" t="s">
        <v>704</v>
      </c>
      <c s="26" t="s">
        <v>63</v>
      </c>
      <c s="32" t="s">
        <v>705</v>
      </c>
      <c s="33" t="s">
        <v>117</v>
      </c>
      <c s="34">
        <v>0.256</v>
      </c>
      <c s="35">
        <v>0</v>
      </c>
      <c s="35">
        <f>ROUND(ROUND(H41,2)*ROUND(G41,3),2)</f>
      </c>
      <c s="33" t="s">
        <v>65</v>
      </c>
      <c r="O41">
        <f>(I41*21)/100</f>
      </c>
      <c t="s">
        <v>26</v>
      </c>
    </row>
    <row r="42" spans="1:5" ht="12.75">
      <c r="A42" s="36" t="s">
        <v>56</v>
      </c>
      <c r="E42" s="37" t="s">
        <v>706</v>
      </c>
    </row>
    <row r="43" spans="1:5" ht="12.75">
      <c r="A43" s="38" t="s">
        <v>58</v>
      </c>
      <c r="E43" s="39" t="s">
        <v>707</v>
      </c>
    </row>
    <row r="44" spans="1:5" ht="369.75">
      <c r="A44" t="s">
        <v>60</v>
      </c>
      <c r="E44" s="37" t="s">
        <v>512</v>
      </c>
    </row>
    <row r="45" spans="1:18" ht="12.75" customHeight="1">
      <c r="A45" s="6" t="s">
        <v>49</v>
      </c>
      <c s="6"/>
      <c s="42" t="s">
        <v>87</v>
      </c>
      <c s="6"/>
      <c s="29" t="s">
        <v>265</v>
      </c>
      <c s="6"/>
      <c s="6"/>
      <c s="6"/>
      <c s="43">
        <f>0+Q45</f>
      </c>
      <c s="6"/>
      <c r="O45">
        <f>0+R45</f>
      </c>
      <c r="Q45">
        <f>0+I46+I50+I54+I58</f>
      </c>
      <c>
        <f>0+O46+O50+O54+O58</f>
      </c>
    </row>
    <row r="46" spans="1:16" ht="12.75">
      <c r="A46" s="26" t="s">
        <v>51</v>
      </c>
      <c s="31" t="s">
        <v>43</v>
      </c>
      <c s="31" t="s">
        <v>708</v>
      </c>
      <c s="26" t="s">
        <v>63</v>
      </c>
      <c s="32" t="s">
        <v>709</v>
      </c>
      <c s="33" t="s">
        <v>131</v>
      </c>
      <c s="34">
        <v>13</v>
      </c>
      <c s="35">
        <v>0</v>
      </c>
      <c s="35">
        <f>ROUND(ROUND(H46,2)*ROUND(G46,3),2)</f>
      </c>
      <c s="33" t="s">
        <v>65</v>
      </c>
      <c r="O46">
        <f>(I46*21)/100</f>
      </c>
      <c t="s">
        <v>26</v>
      </c>
    </row>
    <row r="47" spans="1:5" ht="25.5">
      <c r="A47" s="36" t="s">
        <v>56</v>
      </c>
      <c r="E47" s="37" t="s">
        <v>710</v>
      </c>
    </row>
    <row r="48" spans="1:5" ht="12.75">
      <c r="A48" s="38" t="s">
        <v>58</v>
      </c>
      <c r="E48" s="39" t="s">
        <v>702</v>
      </c>
    </row>
    <row r="49" spans="1:5" ht="255">
      <c r="A49" t="s">
        <v>60</v>
      </c>
      <c r="E49" s="37" t="s">
        <v>271</v>
      </c>
    </row>
    <row r="50" spans="1:16" ht="12.75">
      <c r="A50" s="26" t="s">
        <v>51</v>
      </c>
      <c s="31" t="s">
        <v>45</v>
      </c>
      <c s="31" t="s">
        <v>711</v>
      </c>
      <c s="26" t="s">
        <v>63</v>
      </c>
      <c s="32" t="s">
        <v>712</v>
      </c>
      <c s="33" t="s">
        <v>275</v>
      </c>
      <c s="34">
        <v>1</v>
      </c>
      <c s="35">
        <v>0</v>
      </c>
      <c s="35">
        <f>ROUND(ROUND(H50,2)*ROUND(G50,3),2)</f>
      </c>
      <c s="33" t="s">
        <v>65</v>
      </c>
      <c r="O50">
        <f>(I50*21)/100</f>
      </c>
      <c t="s">
        <v>26</v>
      </c>
    </row>
    <row r="51" spans="1:5" ht="25.5">
      <c r="A51" s="36" t="s">
        <v>56</v>
      </c>
      <c r="E51" s="37" t="s">
        <v>713</v>
      </c>
    </row>
    <row r="52" spans="1:5" ht="12.75">
      <c r="A52" s="38" t="s">
        <v>58</v>
      </c>
      <c r="E52" s="39" t="s">
        <v>59</v>
      </c>
    </row>
    <row r="53" spans="1:5" ht="242.25">
      <c r="A53" t="s">
        <v>60</v>
      </c>
      <c r="E53" s="37" t="s">
        <v>714</v>
      </c>
    </row>
    <row r="54" spans="1:16" ht="12.75">
      <c r="A54" s="26" t="s">
        <v>51</v>
      </c>
      <c s="31" t="s">
        <v>47</v>
      </c>
      <c s="31" t="s">
        <v>715</v>
      </c>
      <c s="26" t="s">
        <v>63</v>
      </c>
      <c s="32" t="s">
        <v>716</v>
      </c>
      <c s="33" t="s">
        <v>131</v>
      </c>
      <c s="34">
        <v>13</v>
      </c>
      <c s="35">
        <v>0</v>
      </c>
      <c s="35">
        <f>ROUND(ROUND(H54,2)*ROUND(G54,3),2)</f>
      </c>
      <c s="33" t="s">
        <v>65</v>
      </c>
      <c r="O54">
        <f>(I54*21)/100</f>
      </c>
      <c t="s">
        <v>26</v>
      </c>
    </row>
    <row r="55" spans="1:5" ht="12.75">
      <c r="A55" s="36" t="s">
        <v>56</v>
      </c>
      <c r="E55" s="37" t="s">
        <v>717</v>
      </c>
    </row>
    <row r="56" spans="1:5" ht="12.75">
      <c r="A56" s="38" t="s">
        <v>58</v>
      </c>
      <c r="E56" s="39" t="s">
        <v>702</v>
      </c>
    </row>
    <row r="57" spans="1:5" ht="51">
      <c r="A57" t="s">
        <v>60</v>
      </c>
      <c r="E57" s="37" t="s">
        <v>718</v>
      </c>
    </row>
    <row r="58" spans="1:16" ht="12.75">
      <c r="A58" s="26" t="s">
        <v>51</v>
      </c>
      <c s="31" t="s">
        <v>154</v>
      </c>
      <c s="31" t="s">
        <v>719</v>
      </c>
      <c s="26" t="s">
        <v>63</v>
      </c>
      <c s="32" t="s">
        <v>720</v>
      </c>
      <c s="33" t="s">
        <v>131</v>
      </c>
      <c s="34">
        <v>13</v>
      </c>
      <c s="35">
        <v>0</v>
      </c>
      <c s="35">
        <f>ROUND(ROUND(H58,2)*ROUND(G58,3),2)</f>
      </c>
      <c s="33" t="s">
        <v>65</v>
      </c>
      <c r="O58">
        <f>(I58*21)/100</f>
      </c>
      <c t="s">
        <v>26</v>
      </c>
    </row>
    <row r="59" spans="1:5" ht="38.25">
      <c r="A59" s="36" t="s">
        <v>56</v>
      </c>
      <c r="E59" s="37" t="s">
        <v>721</v>
      </c>
    </row>
    <row r="60" spans="1:5" ht="12.75">
      <c r="A60" s="38" t="s">
        <v>58</v>
      </c>
      <c r="E60" s="39" t="s">
        <v>702</v>
      </c>
    </row>
    <row r="61" spans="1:5" ht="25.5">
      <c r="A61" t="s">
        <v>60</v>
      </c>
      <c r="E61" s="37" t="s">
        <v>722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723</v>
      </c>
      <c s="40">
        <f>0+I8+I13+I34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723</v>
      </c>
      <c s="6"/>
      <c s="18" t="s">
        <v>724</v>
      </c>
      <c s="6"/>
      <c s="6"/>
      <c s="27"/>
      <c s="27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27" t="s">
        <v>49</v>
      </c>
      <c s="27"/>
      <c s="28" t="s">
        <v>30</v>
      </c>
      <c s="27"/>
      <c s="29" t="s">
        <v>50</v>
      </c>
      <c s="27"/>
      <c s="27"/>
      <c s="27"/>
      <c s="30">
        <f>0+Q8</f>
      </c>
      <c s="27"/>
      <c r="O8">
        <f>0+R8</f>
      </c>
      <c r="Q8">
        <f>0+I9</f>
      </c>
      <c>
        <f>0+O9</f>
      </c>
    </row>
    <row r="9" spans="1:16" ht="25.5">
      <c r="A9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175.392</v>
      </c>
      <c s="35">
        <v>0</v>
      </c>
      <c s="35">
        <f>ROUND(ROUND(H9,2)*ROUND(G9,3),2)</f>
      </c>
      <c s="33" t="s">
        <v>65</v>
      </c>
      <c r="O9">
        <f>(I9*21)/100</f>
      </c>
      <c t="s">
        <v>26</v>
      </c>
    </row>
    <row r="10" spans="1:5" ht="12.75">
      <c r="A10" s="36" t="s">
        <v>56</v>
      </c>
      <c r="E10" s="37" t="s">
        <v>63</v>
      </c>
    </row>
    <row r="11" spans="1:5" ht="12.75">
      <c r="A11" s="38" t="s">
        <v>58</v>
      </c>
      <c r="E11" s="39" t="s">
        <v>725</v>
      </c>
    </row>
    <row r="12" spans="1:5" ht="140.25">
      <c r="A12" t="s">
        <v>60</v>
      </c>
      <c r="E12" s="37" t="s">
        <v>104</v>
      </c>
    </row>
    <row r="13" spans="1:18" ht="12.75" customHeight="1">
      <c r="A13" s="6" t="s">
        <v>49</v>
      </c>
      <c s="6"/>
      <c s="42" t="s">
        <v>32</v>
      </c>
      <c s="6"/>
      <c s="29" t="s">
        <v>108</v>
      </c>
      <c s="6"/>
      <c s="6"/>
      <c s="6"/>
      <c s="43">
        <f>0+Q13</f>
      </c>
      <c s="6"/>
      <c r="O13">
        <f>0+R13</f>
      </c>
      <c r="Q13">
        <f>0+I14+I18+I22+I26+I30</f>
      </c>
      <c>
        <f>0+O14+O18+O22+O26+O30</f>
      </c>
    </row>
    <row r="14" spans="1:16" ht="12.75">
      <c r="A14" s="26" t="s">
        <v>51</v>
      </c>
      <c s="31" t="s">
        <v>26</v>
      </c>
      <c s="31" t="s">
        <v>681</v>
      </c>
      <c s="26" t="s">
        <v>63</v>
      </c>
      <c s="32" t="s">
        <v>682</v>
      </c>
      <c s="33" t="s">
        <v>683</v>
      </c>
      <c s="34">
        <v>50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25.5">
      <c r="A15" s="36" t="s">
        <v>56</v>
      </c>
      <c r="E15" s="37" t="s">
        <v>684</v>
      </c>
    </row>
    <row r="16" spans="1:5" ht="12.75">
      <c r="A16" s="38" t="s">
        <v>58</v>
      </c>
      <c r="E16" s="39" t="s">
        <v>726</v>
      </c>
    </row>
    <row r="17" spans="1:5" ht="38.25">
      <c r="A17" t="s">
        <v>60</v>
      </c>
      <c r="E17" s="37" t="s">
        <v>686</v>
      </c>
    </row>
    <row r="18" spans="1:16" ht="12.75">
      <c r="A18" s="26" t="s">
        <v>51</v>
      </c>
      <c s="31" t="s">
        <v>25</v>
      </c>
      <c s="31" t="s">
        <v>169</v>
      </c>
      <c s="26" t="s">
        <v>63</v>
      </c>
      <c s="32" t="s">
        <v>170</v>
      </c>
      <c s="33" t="s">
        <v>117</v>
      </c>
      <c s="34">
        <v>97.44</v>
      </c>
      <c s="35">
        <v>0</v>
      </c>
      <c s="35">
        <f>ROUND(ROUND(H18,2)*ROUND(G18,3),2)</f>
      </c>
      <c s="33" t="s">
        <v>65</v>
      </c>
      <c r="O18">
        <f>(I18*21)/100</f>
      </c>
      <c t="s">
        <v>26</v>
      </c>
    </row>
    <row r="19" spans="1:5" ht="25.5">
      <c r="A19" s="36" t="s">
        <v>56</v>
      </c>
      <c r="E19" s="37" t="s">
        <v>727</v>
      </c>
    </row>
    <row r="20" spans="1:5" ht="12.75">
      <c r="A20" s="38" t="s">
        <v>58</v>
      </c>
      <c r="E20" s="39" t="s">
        <v>728</v>
      </c>
    </row>
    <row r="21" spans="1:5" ht="318.75">
      <c r="A21" t="s">
        <v>60</v>
      </c>
      <c r="E21" s="37" t="s">
        <v>167</v>
      </c>
    </row>
    <row r="22" spans="1:16" ht="12.75">
      <c r="A22" s="26" t="s">
        <v>51</v>
      </c>
      <c s="31" t="s">
        <v>36</v>
      </c>
      <c s="31" t="s">
        <v>180</v>
      </c>
      <c s="26" t="s">
        <v>63</v>
      </c>
      <c s="32" t="s">
        <v>181</v>
      </c>
      <c s="33" t="s">
        <v>117</v>
      </c>
      <c s="34">
        <v>97.44</v>
      </c>
      <c s="35">
        <v>0</v>
      </c>
      <c s="35">
        <f>ROUND(ROUND(H22,2)*ROUND(G22,3),2)</f>
      </c>
      <c s="33" t="s">
        <v>65</v>
      </c>
      <c r="O22">
        <f>(I22*21)/100</f>
      </c>
      <c t="s">
        <v>26</v>
      </c>
    </row>
    <row r="23" spans="1:5" ht="12.75">
      <c r="A23" s="36" t="s">
        <v>56</v>
      </c>
      <c r="E23" s="37" t="s">
        <v>182</v>
      </c>
    </row>
    <row r="24" spans="1:5" ht="12.75">
      <c r="A24" s="38" t="s">
        <v>58</v>
      </c>
      <c r="E24" s="39" t="s">
        <v>729</v>
      </c>
    </row>
    <row r="25" spans="1:5" ht="191.25">
      <c r="A25" t="s">
        <v>60</v>
      </c>
      <c r="E25" s="37" t="s">
        <v>184</v>
      </c>
    </row>
    <row r="26" spans="1:16" ht="12.75">
      <c r="A26" s="26" t="s">
        <v>51</v>
      </c>
      <c s="31" t="s">
        <v>38</v>
      </c>
      <c s="31" t="s">
        <v>691</v>
      </c>
      <c s="26" t="s">
        <v>63</v>
      </c>
      <c s="32" t="s">
        <v>692</v>
      </c>
      <c s="33" t="s">
        <v>117</v>
      </c>
      <c s="34">
        <v>57.42</v>
      </c>
      <c s="35">
        <v>0</v>
      </c>
      <c s="35">
        <f>ROUND(ROUND(H26,2)*ROUND(G26,3),2)</f>
      </c>
      <c s="33" t="s">
        <v>65</v>
      </c>
      <c r="O26">
        <f>(I26*21)/100</f>
      </c>
      <c t="s">
        <v>26</v>
      </c>
    </row>
    <row r="27" spans="1:5" ht="89.25">
      <c r="A27" s="36" t="s">
        <v>56</v>
      </c>
      <c r="E27" s="37" t="s">
        <v>693</v>
      </c>
    </row>
    <row r="28" spans="1:5" ht="25.5">
      <c r="A28" s="38" t="s">
        <v>58</v>
      </c>
      <c r="E28" s="39" t="s">
        <v>730</v>
      </c>
    </row>
    <row r="29" spans="1:5" ht="229.5">
      <c r="A29" t="s">
        <v>60</v>
      </c>
      <c r="E29" s="37" t="s">
        <v>695</v>
      </c>
    </row>
    <row r="30" spans="1:16" ht="12.75">
      <c r="A30" s="26" t="s">
        <v>51</v>
      </c>
      <c s="31" t="s">
        <v>40</v>
      </c>
      <c s="31" t="s">
        <v>191</v>
      </c>
      <c s="26" t="s">
        <v>63</v>
      </c>
      <c s="32" t="s">
        <v>192</v>
      </c>
      <c s="33" t="s">
        <v>117</v>
      </c>
      <c s="34">
        <v>20.88</v>
      </c>
      <c s="35">
        <v>0</v>
      </c>
      <c s="35">
        <f>ROUND(ROUND(H30,2)*ROUND(G30,3),2)</f>
      </c>
      <c s="33" t="s">
        <v>65</v>
      </c>
      <c r="O30">
        <f>(I30*21)/100</f>
      </c>
      <c t="s">
        <v>26</v>
      </c>
    </row>
    <row r="31" spans="1:5" ht="51">
      <c r="A31" s="36" t="s">
        <v>56</v>
      </c>
      <c r="E31" s="37" t="s">
        <v>696</v>
      </c>
    </row>
    <row r="32" spans="1:5" ht="25.5">
      <c r="A32" s="38" t="s">
        <v>58</v>
      </c>
      <c r="E32" s="39" t="s">
        <v>731</v>
      </c>
    </row>
    <row r="33" spans="1:5" ht="293.25">
      <c r="A33" t="s">
        <v>60</v>
      </c>
      <c r="E33" s="37" t="s">
        <v>698</v>
      </c>
    </row>
    <row r="34" spans="1:18" ht="12.75" customHeight="1">
      <c r="A34" s="6" t="s">
        <v>49</v>
      </c>
      <c s="6"/>
      <c s="42" t="s">
        <v>87</v>
      </c>
      <c s="6"/>
      <c s="29" t="s">
        <v>265</v>
      </c>
      <c s="6"/>
      <c s="6"/>
      <c s="6"/>
      <c s="43">
        <f>0+Q34</f>
      </c>
      <c s="6"/>
      <c r="O34">
        <f>0+R34</f>
      </c>
      <c r="Q34">
        <f>0+I35+I39+I43+I47+I51</f>
      </c>
      <c>
        <f>0+O35+O39+O43+O47+O51</f>
      </c>
    </row>
    <row r="35" spans="1:16" ht="12.75">
      <c r="A35" s="26" t="s">
        <v>51</v>
      </c>
      <c s="31" t="s">
        <v>82</v>
      </c>
      <c s="31" t="s">
        <v>267</v>
      </c>
      <c s="26" t="s">
        <v>63</v>
      </c>
      <c s="32" t="s">
        <v>268</v>
      </c>
      <c s="33" t="s">
        <v>131</v>
      </c>
      <c s="34">
        <v>29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25.5">
      <c r="A36" s="36" t="s">
        <v>56</v>
      </c>
      <c r="E36" s="37" t="s">
        <v>732</v>
      </c>
    </row>
    <row r="37" spans="1:5" ht="12.75">
      <c r="A37" s="38" t="s">
        <v>58</v>
      </c>
      <c r="E37" s="39" t="s">
        <v>733</v>
      </c>
    </row>
    <row r="38" spans="1:5" ht="255">
      <c r="A38" t="s">
        <v>60</v>
      </c>
      <c r="E38" s="37" t="s">
        <v>271</v>
      </c>
    </row>
    <row r="39" spans="1:16" ht="12.75">
      <c r="A39" s="26" t="s">
        <v>51</v>
      </c>
      <c s="31" t="s">
        <v>87</v>
      </c>
      <c s="31" t="s">
        <v>734</v>
      </c>
      <c s="26" t="s">
        <v>63</v>
      </c>
      <c s="32" t="s">
        <v>735</v>
      </c>
      <c s="33" t="s">
        <v>275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736</v>
      </c>
    </row>
    <row r="41" spans="1:5" ht="12.75">
      <c r="A41" s="38" t="s">
        <v>58</v>
      </c>
      <c r="E41" s="39" t="s">
        <v>59</v>
      </c>
    </row>
    <row r="42" spans="1:5" ht="89.25">
      <c r="A42" t="s">
        <v>60</v>
      </c>
      <c r="E42" s="37" t="s">
        <v>737</v>
      </c>
    </row>
    <row r="43" spans="1:16" ht="12.75">
      <c r="A43" s="26" t="s">
        <v>51</v>
      </c>
      <c s="31" t="s">
        <v>43</v>
      </c>
      <c s="31" t="s">
        <v>738</v>
      </c>
      <c s="26" t="s">
        <v>63</v>
      </c>
      <c s="32" t="s">
        <v>739</v>
      </c>
      <c s="33" t="s">
        <v>275</v>
      </c>
      <c s="34">
        <v>2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12.75">
      <c r="A44" s="36" t="s">
        <v>56</v>
      </c>
      <c r="E44" s="37" t="s">
        <v>740</v>
      </c>
    </row>
    <row r="45" spans="1:5" ht="12.75">
      <c r="A45" s="38" t="s">
        <v>58</v>
      </c>
      <c r="E45" s="39" t="s">
        <v>124</v>
      </c>
    </row>
    <row r="46" spans="1:5" ht="51">
      <c r="A46" t="s">
        <v>60</v>
      </c>
      <c r="E46" s="37" t="s">
        <v>741</v>
      </c>
    </row>
    <row r="47" spans="1:16" ht="12.75">
      <c r="A47" s="26" t="s">
        <v>51</v>
      </c>
      <c s="31" t="s">
        <v>45</v>
      </c>
      <c s="31" t="s">
        <v>742</v>
      </c>
      <c s="26" t="s">
        <v>63</v>
      </c>
      <c s="32" t="s">
        <v>743</v>
      </c>
      <c s="33" t="s">
        <v>131</v>
      </c>
      <c s="34">
        <v>29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63</v>
      </c>
    </row>
    <row r="49" spans="1:5" ht="12.75">
      <c r="A49" s="38" t="s">
        <v>58</v>
      </c>
      <c r="E49" s="39" t="s">
        <v>733</v>
      </c>
    </row>
    <row r="50" spans="1:5" ht="51">
      <c r="A50" t="s">
        <v>60</v>
      </c>
      <c r="E50" s="37" t="s">
        <v>718</v>
      </c>
    </row>
    <row r="51" spans="1:16" ht="12.75">
      <c r="A51" s="26" t="s">
        <v>51</v>
      </c>
      <c s="31" t="s">
        <v>47</v>
      </c>
      <c s="31" t="s">
        <v>719</v>
      </c>
      <c s="26" t="s">
        <v>63</v>
      </c>
      <c s="32" t="s">
        <v>720</v>
      </c>
      <c s="33" t="s">
        <v>131</v>
      </c>
      <c s="34">
        <v>29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38.25">
      <c r="A52" s="36" t="s">
        <v>56</v>
      </c>
      <c r="E52" s="37" t="s">
        <v>721</v>
      </c>
    </row>
    <row r="53" spans="1:5" ht="12.75">
      <c r="A53" s="38" t="s">
        <v>58</v>
      </c>
      <c r="E53" s="39" t="s">
        <v>733</v>
      </c>
    </row>
    <row r="54" spans="1:5" ht="25.5">
      <c r="A54" t="s">
        <v>60</v>
      </c>
      <c r="E54" s="37" t="s">
        <v>722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0+O9+O14+O59+O64+O69+O98+O183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746</v>
      </c>
      <c s="40">
        <f>0+I9+I14+I59+I64+I69+I98+I183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744</v>
      </c>
      <c s="1"/>
      <c s="14" t="s">
        <v>745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746</v>
      </c>
      <c s="6"/>
      <c s="18" t="s">
        <v>747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841.455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38.25">
      <c r="A12" s="38" t="s">
        <v>58</v>
      </c>
      <c r="E12" s="39" t="s">
        <v>749</v>
      </c>
    </row>
    <row r="13" spans="1:5" ht="140.25">
      <c r="A13" t="s">
        <v>60</v>
      </c>
      <c r="E13" s="37" t="s">
        <v>104</v>
      </c>
    </row>
    <row r="14" spans="1:18" ht="12.75" customHeight="1">
      <c r="A14" s="6" t="s">
        <v>49</v>
      </c>
      <c s="6"/>
      <c s="42" t="s">
        <v>32</v>
      </c>
      <c s="6"/>
      <c s="29" t="s">
        <v>108</v>
      </c>
      <c s="6"/>
      <c s="6"/>
      <c s="6"/>
      <c s="43">
        <f>0+Q14</f>
      </c>
      <c s="6"/>
      <c r="O14">
        <f>0+R14</f>
      </c>
      <c r="Q14">
        <f>0+I15+I19+I23+I27+I31+I35+I39+I43+I47+I51+I55</f>
      </c>
      <c>
        <f>0+O15+O19+O23+O27+O31+O35+O39+O43+O47+O51+O55</f>
      </c>
    </row>
    <row r="15" spans="1:16" ht="12.75">
      <c r="A15" s="26" t="s">
        <v>51</v>
      </c>
      <c s="31" t="s">
        <v>26</v>
      </c>
      <c s="31" t="s">
        <v>115</v>
      </c>
      <c s="26" t="s">
        <v>63</v>
      </c>
      <c s="32" t="s">
        <v>116</v>
      </c>
      <c s="33" t="s">
        <v>117</v>
      </c>
      <c s="34">
        <v>11.25</v>
      </c>
      <c s="35">
        <v>0</v>
      </c>
      <c s="35">
        <f>ROUND(ROUND(H15,2)*ROUND(G15,3),2)</f>
      </c>
      <c s="33" t="s">
        <v>65</v>
      </c>
      <c r="O15">
        <f>(I15*21)/100</f>
      </c>
      <c t="s">
        <v>26</v>
      </c>
    </row>
    <row r="16" spans="1:5" ht="51">
      <c r="A16" s="36" t="s">
        <v>56</v>
      </c>
      <c r="E16" s="37" t="s">
        <v>750</v>
      </c>
    </row>
    <row r="17" spans="1:5" ht="12.75">
      <c r="A17" s="38" t="s">
        <v>58</v>
      </c>
      <c r="E17" s="39" t="s">
        <v>751</v>
      </c>
    </row>
    <row r="18" spans="1:5" ht="63.75">
      <c r="A18" t="s">
        <v>60</v>
      </c>
      <c r="E18" s="37" t="s">
        <v>120</v>
      </c>
    </row>
    <row r="19" spans="1:16" ht="25.5">
      <c r="A19" s="26" t="s">
        <v>51</v>
      </c>
      <c s="31" t="s">
        <v>25</v>
      </c>
      <c s="31" t="s">
        <v>125</v>
      </c>
      <c s="26" t="s">
        <v>63</v>
      </c>
      <c s="32" t="s">
        <v>126</v>
      </c>
      <c s="33" t="s">
        <v>117</v>
      </c>
      <c s="34">
        <v>35.625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752</v>
      </c>
    </row>
    <row r="21" spans="1:5" ht="38.25">
      <c r="A21" s="38" t="s">
        <v>58</v>
      </c>
      <c r="E21" s="39" t="s">
        <v>753</v>
      </c>
    </row>
    <row r="22" spans="1:5" ht="63.75">
      <c r="A22" t="s">
        <v>60</v>
      </c>
      <c r="E22" s="37" t="s">
        <v>120</v>
      </c>
    </row>
    <row r="23" spans="1:16" ht="12.75">
      <c r="A23" s="26" t="s">
        <v>51</v>
      </c>
      <c s="31" t="s">
        <v>36</v>
      </c>
      <c s="31" t="s">
        <v>138</v>
      </c>
      <c s="26" t="s">
        <v>63</v>
      </c>
      <c s="32" t="s">
        <v>139</v>
      </c>
      <c s="33" t="s">
        <v>131</v>
      </c>
      <c s="34">
        <v>75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754</v>
      </c>
    </row>
    <row r="25" spans="1:5" ht="12.75">
      <c r="A25" s="38" t="s">
        <v>58</v>
      </c>
      <c r="E25" s="39" t="s">
        <v>755</v>
      </c>
    </row>
    <row r="26" spans="1:5" ht="25.5">
      <c r="A26" t="s">
        <v>60</v>
      </c>
      <c r="E26" s="37" t="s">
        <v>142</v>
      </c>
    </row>
    <row r="27" spans="1:16" ht="12.75">
      <c r="A27" s="26" t="s">
        <v>51</v>
      </c>
      <c s="31" t="s">
        <v>38</v>
      </c>
      <c s="31" t="s">
        <v>681</v>
      </c>
      <c s="26" t="s">
        <v>63</v>
      </c>
      <c s="32" t="s">
        <v>682</v>
      </c>
      <c s="33" t="s">
        <v>683</v>
      </c>
      <c s="34">
        <v>300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12.75">
      <c r="A28" s="36" t="s">
        <v>56</v>
      </c>
      <c r="E28" s="37" t="s">
        <v>756</v>
      </c>
    </row>
    <row r="29" spans="1:5" ht="12.75">
      <c r="A29" s="38" t="s">
        <v>58</v>
      </c>
      <c r="E29" s="39" t="s">
        <v>757</v>
      </c>
    </row>
    <row r="30" spans="1:5" ht="38.25">
      <c r="A30" t="s">
        <v>60</v>
      </c>
      <c r="E30" s="37" t="s">
        <v>686</v>
      </c>
    </row>
    <row r="31" spans="1:16" ht="12.75">
      <c r="A31" s="26" t="s">
        <v>51</v>
      </c>
      <c s="31" t="s">
        <v>40</v>
      </c>
      <c s="31" t="s">
        <v>163</v>
      </c>
      <c s="26" t="s">
        <v>63</v>
      </c>
      <c s="32" t="s">
        <v>164</v>
      </c>
      <c s="33" t="s">
        <v>117</v>
      </c>
      <c s="34">
        <v>27.75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12.75">
      <c r="A32" s="36" t="s">
        <v>56</v>
      </c>
      <c r="E32" s="37" t="s">
        <v>758</v>
      </c>
    </row>
    <row r="33" spans="1:5" ht="38.25">
      <c r="A33" s="38" t="s">
        <v>58</v>
      </c>
      <c r="E33" s="39" t="s">
        <v>759</v>
      </c>
    </row>
    <row r="34" spans="1:5" ht="318.75">
      <c r="A34" t="s">
        <v>60</v>
      </c>
      <c r="E34" s="37" t="s">
        <v>167</v>
      </c>
    </row>
    <row r="35" spans="1:16" ht="12.75">
      <c r="A35" s="26" t="s">
        <v>51</v>
      </c>
      <c s="31" t="s">
        <v>82</v>
      </c>
      <c s="31" t="s">
        <v>169</v>
      </c>
      <c s="26" t="s">
        <v>63</v>
      </c>
      <c s="32" t="s">
        <v>170</v>
      </c>
      <c s="33" t="s">
        <v>117</v>
      </c>
      <c s="34">
        <v>776.1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25.5">
      <c r="A36" s="36" t="s">
        <v>56</v>
      </c>
      <c r="E36" s="37" t="s">
        <v>760</v>
      </c>
    </row>
    <row r="37" spans="1:5" ht="12.75">
      <c r="A37" s="38" t="s">
        <v>58</v>
      </c>
      <c r="E37" s="39" t="s">
        <v>761</v>
      </c>
    </row>
    <row r="38" spans="1:5" ht="318.75">
      <c r="A38" t="s">
        <v>60</v>
      </c>
      <c r="E38" s="37" t="s">
        <v>167</v>
      </c>
    </row>
    <row r="39" spans="1:16" ht="12.75">
      <c r="A39" s="26" t="s">
        <v>51</v>
      </c>
      <c s="31" t="s">
        <v>87</v>
      </c>
      <c s="31" t="s">
        <v>762</v>
      </c>
      <c s="26" t="s">
        <v>63</v>
      </c>
      <c s="32" t="s">
        <v>763</v>
      </c>
      <c s="33" t="s">
        <v>131</v>
      </c>
      <c s="34">
        <v>13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764</v>
      </c>
    </row>
    <row r="41" spans="1:5" ht="12.75">
      <c r="A41" s="38" t="s">
        <v>58</v>
      </c>
      <c r="E41" s="39" t="s">
        <v>702</v>
      </c>
    </row>
    <row r="42" spans="1:5" ht="25.5">
      <c r="A42" t="s">
        <v>60</v>
      </c>
      <c r="E42" s="37" t="s">
        <v>765</v>
      </c>
    </row>
    <row r="43" spans="1:16" ht="12.75">
      <c r="A43" s="26" t="s">
        <v>51</v>
      </c>
      <c s="31" t="s">
        <v>43</v>
      </c>
      <c s="31" t="s">
        <v>180</v>
      </c>
      <c s="26" t="s">
        <v>63</v>
      </c>
      <c s="32" t="s">
        <v>181</v>
      </c>
      <c s="33" t="s">
        <v>117</v>
      </c>
      <c s="34">
        <v>431.85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25.5">
      <c r="A44" s="36" t="s">
        <v>56</v>
      </c>
      <c r="E44" s="37" t="s">
        <v>689</v>
      </c>
    </row>
    <row r="45" spans="1:5" ht="12.75">
      <c r="A45" s="38" t="s">
        <v>58</v>
      </c>
      <c r="E45" s="39" t="s">
        <v>766</v>
      </c>
    </row>
    <row r="46" spans="1:5" ht="191.25">
      <c r="A46" t="s">
        <v>60</v>
      </c>
      <c r="E46" s="37" t="s">
        <v>184</v>
      </c>
    </row>
    <row r="47" spans="1:16" ht="12.75">
      <c r="A47" s="26" t="s">
        <v>51</v>
      </c>
      <c s="31" t="s">
        <v>45</v>
      </c>
      <c s="31" t="s">
        <v>545</v>
      </c>
      <c s="26" t="s">
        <v>63</v>
      </c>
      <c s="32" t="s">
        <v>546</v>
      </c>
      <c s="33" t="s">
        <v>117</v>
      </c>
      <c s="34">
        <v>372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51">
      <c r="A48" s="36" t="s">
        <v>56</v>
      </c>
      <c r="E48" s="37" t="s">
        <v>767</v>
      </c>
    </row>
    <row r="49" spans="1:5" ht="12.75">
      <c r="A49" s="38" t="s">
        <v>58</v>
      </c>
      <c r="E49" s="39" t="s">
        <v>768</v>
      </c>
    </row>
    <row r="50" spans="1:5" ht="229.5">
      <c r="A50" t="s">
        <v>60</v>
      </c>
      <c r="E50" s="37" t="s">
        <v>549</v>
      </c>
    </row>
    <row r="51" spans="1:16" ht="12.75">
      <c r="A51" s="26" t="s">
        <v>51</v>
      </c>
      <c s="31" t="s">
        <v>47</v>
      </c>
      <c s="31" t="s">
        <v>691</v>
      </c>
      <c s="26" t="s">
        <v>63</v>
      </c>
      <c s="32" t="s">
        <v>692</v>
      </c>
      <c s="33" t="s">
        <v>117</v>
      </c>
      <c s="34">
        <v>68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89.25">
      <c r="A52" s="36" t="s">
        <v>56</v>
      </c>
      <c r="E52" s="37" t="s">
        <v>769</v>
      </c>
    </row>
    <row r="53" spans="1:5" ht="12.75">
      <c r="A53" s="38" t="s">
        <v>58</v>
      </c>
      <c r="E53" s="39" t="s">
        <v>770</v>
      </c>
    </row>
    <row r="54" spans="1:5" ht="229.5">
      <c r="A54" t="s">
        <v>60</v>
      </c>
      <c r="E54" s="37" t="s">
        <v>695</v>
      </c>
    </row>
    <row r="55" spans="1:16" ht="12.75">
      <c r="A55" s="26" t="s">
        <v>51</v>
      </c>
      <c s="31" t="s">
        <v>154</v>
      </c>
      <c s="31" t="s">
        <v>191</v>
      </c>
      <c s="26" t="s">
        <v>63</v>
      </c>
      <c s="32" t="s">
        <v>192</v>
      </c>
      <c s="33" t="s">
        <v>117</v>
      </c>
      <c s="34">
        <v>238.8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51">
      <c r="A56" s="36" t="s">
        <v>56</v>
      </c>
      <c r="E56" s="37" t="s">
        <v>771</v>
      </c>
    </row>
    <row r="57" spans="1:5" ht="12.75">
      <c r="A57" s="38" t="s">
        <v>58</v>
      </c>
      <c r="E57" s="39" t="s">
        <v>772</v>
      </c>
    </row>
    <row r="58" spans="1:5" ht="293.25">
      <c r="A58" t="s">
        <v>60</v>
      </c>
      <c r="E58" s="37" t="s">
        <v>698</v>
      </c>
    </row>
    <row r="59" spans="1:18" ht="12.75" customHeight="1">
      <c r="A59" s="6" t="s">
        <v>49</v>
      </c>
      <c s="6"/>
      <c s="42" t="s">
        <v>26</v>
      </c>
      <c s="6"/>
      <c s="29" t="s">
        <v>220</v>
      </c>
      <c s="6"/>
      <c s="6"/>
      <c s="6"/>
      <c s="43">
        <f>0+Q59</f>
      </c>
      <c s="6"/>
      <c r="O59">
        <f>0+R59</f>
      </c>
      <c r="Q59">
        <f>0+I60</f>
      </c>
      <c>
        <f>0+O60</f>
      </c>
    </row>
    <row r="60" spans="1:16" ht="12.75">
      <c r="A60" s="26" t="s">
        <v>51</v>
      </c>
      <c s="31" t="s">
        <v>159</v>
      </c>
      <c s="31" t="s">
        <v>699</v>
      </c>
      <c s="26" t="s">
        <v>63</v>
      </c>
      <c s="32" t="s">
        <v>700</v>
      </c>
      <c s="33" t="s">
        <v>131</v>
      </c>
      <c s="34">
        <v>557</v>
      </c>
      <c s="35">
        <v>0</v>
      </c>
      <c s="35">
        <f>ROUND(ROUND(H60,2)*ROUND(G60,3),2)</f>
      </c>
      <c s="33" t="s">
        <v>65</v>
      </c>
      <c r="O60">
        <f>(I60*21)/100</f>
      </c>
      <c t="s">
        <v>26</v>
      </c>
    </row>
    <row r="61" spans="1:5" ht="25.5">
      <c r="A61" s="36" t="s">
        <v>56</v>
      </c>
      <c r="E61" s="37" t="s">
        <v>773</v>
      </c>
    </row>
    <row r="62" spans="1:5" ht="12.75">
      <c r="A62" s="38" t="s">
        <v>58</v>
      </c>
      <c r="E62" s="39" t="s">
        <v>774</v>
      </c>
    </row>
    <row r="63" spans="1:5" ht="165.75">
      <c r="A63" t="s">
        <v>60</v>
      </c>
      <c r="E63" s="37" t="s">
        <v>703</v>
      </c>
    </row>
    <row r="64" spans="1:18" ht="12.75" customHeight="1">
      <c r="A64" s="6" t="s">
        <v>49</v>
      </c>
      <c s="6"/>
      <c s="42" t="s">
        <v>36</v>
      </c>
      <c s="6"/>
      <c s="29" t="s">
        <v>507</v>
      </c>
      <c s="6"/>
      <c s="6"/>
      <c s="6"/>
      <c s="43">
        <f>0+Q64</f>
      </c>
      <c s="6"/>
      <c r="O64">
        <f>0+R64</f>
      </c>
      <c r="Q64">
        <f>0+I65</f>
      </c>
      <c>
        <f>0+O65</f>
      </c>
    </row>
    <row r="65" spans="1:16" ht="12.75">
      <c r="A65" s="26" t="s">
        <v>51</v>
      </c>
      <c s="31" t="s">
        <v>162</v>
      </c>
      <c s="31" t="s">
        <v>775</v>
      </c>
      <c s="26" t="s">
        <v>63</v>
      </c>
      <c s="32" t="s">
        <v>776</v>
      </c>
      <c s="33" t="s">
        <v>117</v>
      </c>
      <c s="34">
        <v>60</v>
      </c>
      <c s="35">
        <v>0</v>
      </c>
      <c s="35">
        <f>ROUND(ROUND(H65,2)*ROUND(G65,3),2)</f>
      </c>
      <c s="33" t="s">
        <v>65</v>
      </c>
      <c r="O65">
        <f>(I65*21)/100</f>
      </c>
      <c t="s">
        <v>26</v>
      </c>
    </row>
    <row r="66" spans="1:5" ht="51">
      <c r="A66" s="36" t="s">
        <v>56</v>
      </c>
      <c r="E66" s="37" t="s">
        <v>777</v>
      </c>
    </row>
    <row r="67" spans="1:5" ht="12.75">
      <c r="A67" s="38" t="s">
        <v>58</v>
      </c>
      <c r="E67" s="39" t="s">
        <v>778</v>
      </c>
    </row>
    <row r="68" spans="1:5" ht="38.25">
      <c r="A68" t="s">
        <v>60</v>
      </c>
      <c r="E68" s="37" t="s">
        <v>779</v>
      </c>
    </row>
    <row r="69" spans="1:18" ht="12.75" customHeight="1">
      <c r="A69" s="6" t="s">
        <v>49</v>
      </c>
      <c s="6"/>
      <c s="42" t="s">
        <v>38</v>
      </c>
      <c s="6"/>
      <c s="29" t="s">
        <v>227</v>
      </c>
      <c s="6"/>
      <c s="6"/>
      <c s="6"/>
      <c s="43">
        <f>0+Q69</f>
      </c>
      <c s="6"/>
      <c r="O69">
        <f>0+R69</f>
      </c>
      <c r="Q69">
        <f>0+I70+I74+I78+I82+I86+I90+I94</f>
      </c>
      <c>
        <f>0+O70+O74+O78+O82+O86+O90+O94</f>
      </c>
    </row>
    <row r="70" spans="1:16" ht="12.75">
      <c r="A70" s="26" t="s">
        <v>51</v>
      </c>
      <c s="31" t="s">
        <v>168</v>
      </c>
      <c s="31" t="s">
        <v>229</v>
      </c>
      <c s="26" t="s">
        <v>63</v>
      </c>
      <c s="32" t="s">
        <v>230</v>
      </c>
      <c s="33" t="s">
        <v>111</v>
      </c>
      <c s="34">
        <v>112.5</v>
      </c>
      <c s="35">
        <v>0</v>
      </c>
      <c s="35">
        <f>ROUND(ROUND(H70,2)*ROUND(G70,3),2)</f>
      </c>
      <c s="33" t="s">
        <v>65</v>
      </c>
      <c r="O70">
        <f>(I70*21)/100</f>
      </c>
      <c t="s">
        <v>26</v>
      </c>
    </row>
    <row r="71" spans="1:5" ht="25.5">
      <c r="A71" s="36" t="s">
        <v>56</v>
      </c>
      <c r="E71" s="37" t="s">
        <v>231</v>
      </c>
    </row>
    <row r="72" spans="1:5" ht="12.75">
      <c r="A72" s="38" t="s">
        <v>58</v>
      </c>
      <c r="E72" s="39" t="s">
        <v>780</v>
      </c>
    </row>
    <row r="73" spans="1:5" ht="51">
      <c r="A73" t="s">
        <v>60</v>
      </c>
      <c r="E73" s="37" t="s">
        <v>232</v>
      </c>
    </row>
    <row r="74" spans="1:16" ht="12.75">
      <c r="A74" s="26" t="s">
        <v>51</v>
      </c>
      <c s="31" t="s">
        <v>173</v>
      </c>
      <c s="31" t="s">
        <v>234</v>
      </c>
      <c s="26" t="s">
        <v>63</v>
      </c>
      <c s="32" t="s">
        <v>235</v>
      </c>
      <c s="33" t="s">
        <v>111</v>
      </c>
      <c s="34">
        <v>142.5</v>
      </c>
      <c s="35">
        <v>0</v>
      </c>
      <c s="35">
        <f>ROUND(ROUND(H74,2)*ROUND(G74,3),2)</f>
      </c>
      <c s="33" t="s">
        <v>65</v>
      </c>
      <c r="O74">
        <f>(I74*21)/100</f>
      </c>
      <c t="s">
        <v>26</v>
      </c>
    </row>
    <row r="75" spans="1:5" ht="25.5">
      <c r="A75" s="36" t="s">
        <v>56</v>
      </c>
      <c r="E75" s="37" t="s">
        <v>236</v>
      </c>
    </row>
    <row r="76" spans="1:5" ht="38.25">
      <c r="A76" s="38" t="s">
        <v>58</v>
      </c>
      <c r="E76" s="39" t="s">
        <v>781</v>
      </c>
    </row>
    <row r="77" spans="1:5" ht="51">
      <c r="A77" t="s">
        <v>60</v>
      </c>
      <c r="E77" s="37" t="s">
        <v>232</v>
      </c>
    </row>
    <row r="78" spans="1:16" ht="12.75">
      <c r="A78" s="26" t="s">
        <v>51</v>
      </c>
      <c s="31" t="s">
        <v>179</v>
      </c>
      <c s="31" t="s">
        <v>239</v>
      </c>
      <c s="26" t="s">
        <v>63</v>
      </c>
      <c s="32" t="s">
        <v>240</v>
      </c>
      <c s="33" t="s">
        <v>111</v>
      </c>
      <c s="34">
        <v>112.5</v>
      </c>
      <c s="35">
        <v>0</v>
      </c>
      <c s="35">
        <f>ROUND(ROUND(H78,2)*ROUND(G78,3),2)</f>
      </c>
      <c s="33" t="s">
        <v>65</v>
      </c>
      <c r="O78">
        <f>(I78*21)/100</f>
      </c>
      <c t="s">
        <v>26</v>
      </c>
    </row>
    <row r="79" spans="1:5" ht="25.5">
      <c r="A79" s="36" t="s">
        <v>56</v>
      </c>
      <c r="E79" s="37" t="s">
        <v>241</v>
      </c>
    </row>
    <row r="80" spans="1:5" ht="12.75">
      <c r="A80" s="38" t="s">
        <v>58</v>
      </c>
      <c r="E80" s="39" t="s">
        <v>782</v>
      </c>
    </row>
    <row r="81" spans="1:5" ht="51">
      <c r="A81" t="s">
        <v>60</v>
      </c>
      <c r="E81" s="37" t="s">
        <v>243</v>
      </c>
    </row>
    <row r="82" spans="1:16" ht="12.75">
      <c r="A82" s="26" t="s">
        <v>51</v>
      </c>
      <c s="31" t="s">
        <v>185</v>
      </c>
      <c s="31" t="s">
        <v>245</v>
      </c>
      <c s="26" t="s">
        <v>63</v>
      </c>
      <c s="32" t="s">
        <v>246</v>
      </c>
      <c s="33" t="s">
        <v>111</v>
      </c>
      <c s="34">
        <v>112.5</v>
      </c>
      <c s="35">
        <v>0</v>
      </c>
      <c s="35">
        <f>ROUND(ROUND(H82,2)*ROUND(G82,3),2)</f>
      </c>
      <c s="33" t="s">
        <v>65</v>
      </c>
      <c r="O82">
        <f>(I82*21)/100</f>
      </c>
      <c t="s">
        <v>26</v>
      </c>
    </row>
    <row r="83" spans="1:5" ht="25.5">
      <c r="A83" s="36" t="s">
        <v>56</v>
      </c>
      <c r="E83" s="37" t="s">
        <v>247</v>
      </c>
    </row>
    <row r="84" spans="1:5" ht="12.75">
      <c r="A84" s="38" t="s">
        <v>58</v>
      </c>
      <c r="E84" s="39" t="s">
        <v>783</v>
      </c>
    </row>
    <row r="85" spans="1:5" ht="51">
      <c r="A85" t="s">
        <v>60</v>
      </c>
      <c r="E85" s="37" t="s">
        <v>249</v>
      </c>
    </row>
    <row r="86" spans="1:16" ht="12.75">
      <c r="A86" s="26" t="s">
        <v>51</v>
      </c>
      <c s="31" t="s">
        <v>190</v>
      </c>
      <c s="31" t="s">
        <v>251</v>
      </c>
      <c s="26" t="s">
        <v>63</v>
      </c>
      <c s="32" t="s">
        <v>252</v>
      </c>
      <c s="33" t="s">
        <v>111</v>
      </c>
      <c s="34">
        <v>112.5</v>
      </c>
      <c s="35">
        <v>0</v>
      </c>
      <c s="35">
        <f>ROUND(ROUND(H86,2)*ROUND(G86,3),2)</f>
      </c>
      <c s="33" t="s">
        <v>65</v>
      </c>
      <c r="O86">
        <f>(I86*21)/100</f>
      </c>
      <c t="s">
        <v>26</v>
      </c>
    </row>
    <row r="87" spans="1:5" ht="12.75">
      <c r="A87" s="36" t="s">
        <v>56</v>
      </c>
      <c r="E87" s="37" t="s">
        <v>253</v>
      </c>
    </row>
    <row r="88" spans="1:5" ht="12.75">
      <c r="A88" s="38" t="s">
        <v>58</v>
      </c>
      <c r="E88" s="39" t="s">
        <v>784</v>
      </c>
    </row>
    <row r="89" spans="1:5" ht="140.25">
      <c r="A89" t="s">
        <v>60</v>
      </c>
      <c r="E89" s="37" t="s">
        <v>255</v>
      </c>
    </row>
    <row r="90" spans="1:16" ht="12.75">
      <c r="A90" s="26" t="s">
        <v>51</v>
      </c>
      <c s="31" t="s">
        <v>196</v>
      </c>
      <c s="31" t="s">
        <v>262</v>
      </c>
      <c s="26" t="s">
        <v>63</v>
      </c>
      <c s="32" t="s">
        <v>263</v>
      </c>
      <c s="33" t="s">
        <v>111</v>
      </c>
      <c s="34">
        <v>112.5</v>
      </c>
      <c s="35">
        <v>0</v>
      </c>
      <c s="35">
        <f>ROUND(ROUND(H90,2)*ROUND(G90,3),2)</f>
      </c>
      <c s="33" t="s">
        <v>65</v>
      </c>
      <c r="O90">
        <f>(I90*21)/100</f>
      </c>
      <c t="s">
        <v>26</v>
      </c>
    </row>
    <row r="91" spans="1:5" ht="12.75">
      <c r="A91" s="36" t="s">
        <v>56</v>
      </c>
      <c r="E91" s="37" t="s">
        <v>264</v>
      </c>
    </row>
    <row r="92" spans="1:5" ht="12.75">
      <c r="A92" s="38" t="s">
        <v>58</v>
      </c>
      <c r="E92" s="39" t="s">
        <v>784</v>
      </c>
    </row>
    <row r="93" spans="1:5" ht="140.25">
      <c r="A93" t="s">
        <v>60</v>
      </c>
      <c r="E93" s="37" t="s">
        <v>255</v>
      </c>
    </row>
    <row r="94" spans="1:16" ht="12.75">
      <c r="A94" s="26" t="s">
        <v>51</v>
      </c>
      <c s="31" t="s">
        <v>202</v>
      </c>
      <c s="31" t="s">
        <v>785</v>
      </c>
      <c s="26" t="s">
        <v>63</v>
      </c>
      <c s="32" t="s">
        <v>786</v>
      </c>
      <c s="33" t="s">
        <v>111</v>
      </c>
      <c s="34">
        <v>30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12.75">
      <c r="A95" s="36" t="s">
        <v>56</v>
      </c>
      <c r="E95" s="37" t="s">
        <v>787</v>
      </c>
    </row>
    <row r="96" spans="1:5" ht="12.75">
      <c r="A96" s="38" t="s">
        <v>58</v>
      </c>
      <c r="E96" s="39" t="s">
        <v>788</v>
      </c>
    </row>
    <row r="97" spans="1:5" ht="89.25">
      <c r="A97" t="s">
        <v>60</v>
      </c>
      <c r="E97" s="37" t="s">
        <v>439</v>
      </c>
    </row>
    <row r="98" spans="1:18" ht="12.75" customHeight="1">
      <c r="A98" s="6" t="s">
        <v>49</v>
      </c>
      <c s="6"/>
      <c s="42" t="s">
        <v>87</v>
      </c>
      <c s="6"/>
      <c s="29" t="s">
        <v>265</v>
      </c>
      <c s="6"/>
      <c s="6"/>
      <c s="6"/>
      <c s="43">
        <f>0+Q98</f>
      </c>
      <c s="6"/>
      <c r="O98">
        <f>0+R98</f>
      </c>
      <c r="Q98">
        <f>0+I99+I103+I107+I111+I115+I119+I123+I127+I131+I135+I139+I143+I147+I151+I155+I159+I163+I167+I171+I175+I179</f>
      </c>
      <c>
        <f>0+O99+O103+O107+O111+O115+O119+O123+O127+O131+O135+O139+O143+O147+O151+O155+O159+O163+O167+O171+O175+O179</f>
      </c>
    </row>
    <row r="99" spans="1:16" ht="25.5">
      <c r="A99" s="26" t="s">
        <v>51</v>
      </c>
      <c s="31" t="s">
        <v>208</v>
      </c>
      <c s="31" t="s">
        <v>789</v>
      </c>
      <c s="26" t="s">
        <v>53</v>
      </c>
      <c s="32" t="s">
        <v>790</v>
      </c>
      <c s="33" t="s">
        <v>275</v>
      </c>
      <c s="34">
        <v>10</v>
      </c>
      <c s="35">
        <v>0</v>
      </c>
      <c s="35">
        <f>ROUND(ROUND(H99,2)*ROUND(G99,3),2)</f>
      </c>
      <c s="33"/>
      <c r="O99">
        <f>(I99*21)/100</f>
      </c>
      <c t="s">
        <v>26</v>
      </c>
    </row>
    <row r="100" spans="1:5" ht="38.25">
      <c r="A100" s="36" t="s">
        <v>56</v>
      </c>
      <c r="E100" s="37" t="s">
        <v>791</v>
      </c>
    </row>
    <row r="101" spans="1:5" ht="25.5">
      <c r="A101" s="38" t="s">
        <v>58</v>
      </c>
      <c r="E101" s="39" t="s">
        <v>792</v>
      </c>
    </row>
    <row r="102" spans="1:5" ht="255">
      <c r="A102" t="s">
        <v>60</v>
      </c>
      <c r="E102" s="37" t="s">
        <v>793</v>
      </c>
    </row>
    <row r="103" spans="1:16" ht="25.5">
      <c r="A103" s="26" t="s">
        <v>51</v>
      </c>
      <c s="31" t="s">
        <v>214</v>
      </c>
      <c s="31" t="s">
        <v>794</v>
      </c>
      <c s="26" t="s">
        <v>53</v>
      </c>
      <c s="32" t="s">
        <v>795</v>
      </c>
      <c s="33" t="s">
        <v>275</v>
      </c>
      <c s="34">
        <v>6</v>
      </c>
      <c s="35">
        <v>0</v>
      </c>
      <c s="35">
        <f>ROUND(ROUND(H103,2)*ROUND(G103,3),2)</f>
      </c>
      <c s="33"/>
      <c r="O103">
        <f>(I103*21)/100</f>
      </c>
      <c t="s">
        <v>26</v>
      </c>
    </row>
    <row r="104" spans="1:5" ht="25.5">
      <c r="A104" s="36" t="s">
        <v>56</v>
      </c>
      <c r="E104" s="37" t="s">
        <v>796</v>
      </c>
    </row>
    <row r="105" spans="1:5" ht="25.5">
      <c r="A105" s="38" t="s">
        <v>58</v>
      </c>
      <c r="E105" s="39" t="s">
        <v>797</v>
      </c>
    </row>
    <row r="106" spans="1:5" ht="255">
      <c r="A106" t="s">
        <v>60</v>
      </c>
      <c r="E106" s="37" t="s">
        <v>793</v>
      </c>
    </row>
    <row r="107" spans="1:16" ht="12.75">
      <c r="A107" s="26" t="s">
        <v>51</v>
      </c>
      <c s="31" t="s">
        <v>221</v>
      </c>
      <c s="31" t="s">
        <v>798</v>
      </c>
      <c s="26" t="s">
        <v>63</v>
      </c>
      <c s="32" t="s">
        <v>799</v>
      </c>
      <c s="33" t="s">
        <v>131</v>
      </c>
      <c s="34">
        <v>20</v>
      </c>
      <c s="35">
        <v>0</v>
      </c>
      <c s="35">
        <f>ROUND(ROUND(H107,2)*ROUND(G107,3),2)</f>
      </c>
      <c s="33" t="s">
        <v>65</v>
      </c>
      <c r="O107">
        <f>(I107*21)/100</f>
      </c>
      <c t="s">
        <v>26</v>
      </c>
    </row>
    <row r="108" spans="1:5" ht="25.5">
      <c r="A108" s="36" t="s">
        <v>56</v>
      </c>
      <c r="E108" s="37" t="s">
        <v>800</v>
      </c>
    </row>
    <row r="109" spans="1:5" ht="12.75">
      <c r="A109" s="38" t="s">
        <v>58</v>
      </c>
      <c r="E109" s="39" t="s">
        <v>685</v>
      </c>
    </row>
    <row r="110" spans="1:5" ht="255">
      <c r="A110" t="s">
        <v>60</v>
      </c>
      <c r="E110" s="37" t="s">
        <v>793</v>
      </c>
    </row>
    <row r="111" spans="1:16" ht="12.75">
      <c r="A111" s="26" t="s">
        <v>51</v>
      </c>
      <c s="31" t="s">
        <v>228</v>
      </c>
      <c s="31" t="s">
        <v>801</v>
      </c>
      <c s="26" t="s">
        <v>63</v>
      </c>
      <c s="32" t="s">
        <v>802</v>
      </c>
      <c s="33" t="s">
        <v>131</v>
      </c>
      <c s="34">
        <v>560</v>
      </c>
      <c s="35">
        <v>0</v>
      </c>
      <c s="35">
        <f>ROUND(ROUND(H111,2)*ROUND(G111,3),2)</f>
      </c>
      <c s="33" t="s">
        <v>65</v>
      </c>
      <c r="O111">
        <f>(I111*21)/100</f>
      </c>
      <c t="s">
        <v>26</v>
      </c>
    </row>
    <row r="112" spans="1:5" ht="25.5">
      <c r="A112" s="36" t="s">
        <v>56</v>
      </c>
      <c r="E112" s="37" t="s">
        <v>803</v>
      </c>
    </row>
    <row r="113" spans="1:5" ht="12.75">
      <c r="A113" s="38" t="s">
        <v>58</v>
      </c>
      <c r="E113" s="39" t="s">
        <v>804</v>
      </c>
    </row>
    <row r="114" spans="1:5" ht="255">
      <c r="A114" t="s">
        <v>60</v>
      </c>
      <c r="E114" s="37" t="s">
        <v>793</v>
      </c>
    </row>
    <row r="115" spans="1:16" ht="12.75">
      <c r="A115" s="26" t="s">
        <v>51</v>
      </c>
      <c s="31" t="s">
        <v>233</v>
      </c>
      <c s="31" t="s">
        <v>805</v>
      </c>
      <c s="26" t="s">
        <v>63</v>
      </c>
      <c s="32" t="s">
        <v>806</v>
      </c>
      <c s="33" t="s">
        <v>131</v>
      </c>
      <c s="34">
        <v>17</v>
      </c>
      <c s="35">
        <v>0</v>
      </c>
      <c s="35">
        <f>ROUND(ROUND(H115,2)*ROUND(G115,3),2)</f>
      </c>
      <c s="33" t="s">
        <v>65</v>
      </c>
      <c r="O115">
        <f>(I115*21)/100</f>
      </c>
      <c t="s">
        <v>26</v>
      </c>
    </row>
    <row r="116" spans="1:5" ht="25.5">
      <c r="A116" s="36" t="s">
        <v>56</v>
      </c>
      <c r="E116" s="37" t="s">
        <v>807</v>
      </c>
    </row>
    <row r="117" spans="1:5" ht="12.75">
      <c r="A117" s="38" t="s">
        <v>58</v>
      </c>
      <c r="E117" s="39" t="s">
        <v>808</v>
      </c>
    </row>
    <row r="118" spans="1:5" ht="255">
      <c r="A118" t="s">
        <v>60</v>
      </c>
      <c r="E118" s="37" t="s">
        <v>793</v>
      </c>
    </row>
    <row r="119" spans="1:16" ht="12.75">
      <c r="A119" s="26" t="s">
        <v>51</v>
      </c>
      <c s="31" t="s">
        <v>238</v>
      </c>
      <c s="31" t="s">
        <v>809</v>
      </c>
      <c s="26" t="s">
        <v>149</v>
      </c>
      <c s="32" t="s">
        <v>810</v>
      </c>
      <c s="33" t="s">
        <v>131</v>
      </c>
      <c s="34">
        <v>100</v>
      </c>
      <c s="35">
        <v>0</v>
      </c>
      <c s="35">
        <f>ROUND(ROUND(H119,2)*ROUND(G119,3),2)</f>
      </c>
      <c s="33" t="s">
        <v>65</v>
      </c>
      <c r="O119">
        <f>(I119*21)/100</f>
      </c>
      <c t="s">
        <v>26</v>
      </c>
    </row>
    <row r="120" spans="1:5" ht="12.75">
      <c r="A120" s="36" t="s">
        <v>56</v>
      </c>
      <c r="E120" s="37" t="s">
        <v>811</v>
      </c>
    </row>
    <row r="121" spans="1:5" ht="12.75">
      <c r="A121" s="38" t="s">
        <v>58</v>
      </c>
      <c r="E121" s="39" t="s">
        <v>812</v>
      </c>
    </row>
    <row r="122" spans="1:5" ht="242.25">
      <c r="A122" t="s">
        <v>60</v>
      </c>
      <c r="E122" s="37" t="s">
        <v>813</v>
      </c>
    </row>
    <row r="123" spans="1:16" ht="12.75">
      <c r="A123" s="26" t="s">
        <v>51</v>
      </c>
      <c s="31" t="s">
        <v>244</v>
      </c>
      <c s="31" t="s">
        <v>809</v>
      </c>
      <c s="26" t="s">
        <v>160</v>
      </c>
      <c s="32" t="s">
        <v>810</v>
      </c>
      <c s="33" t="s">
        <v>131</v>
      </c>
      <c s="34">
        <v>13</v>
      </c>
      <c s="35">
        <v>0</v>
      </c>
      <c s="35">
        <f>ROUND(ROUND(H123,2)*ROUND(G123,3),2)</f>
      </c>
      <c s="33" t="s">
        <v>65</v>
      </c>
      <c r="O123">
        <f>(I123*21)/100</f>
      </c>
      <c t="s">
        <v>26</v>
      </c>
    </row>
    <row r="124" spans="1:5" ht="25.5">
      <c r="A124" s="36" t="s">
        <v>56</v>
      </c>
      <c r="E124" s="37" t="s">
        <v>814</v>
      </c>
    </row>
    <row r="125" spans="1:5" ht="12.75">
      <c r="A125" s="38" t="s">
        <v>58</v>
      </c>
      <c r="E125" s="39" t="s">
        <v>702</v>
      </c>
    </row>
    <row r="126" spans="1:5" ht="242.25">
      <c r="A126" t="s">
        <v>60</v>
      </c>
      <c r="E126" s="37" t="s">
        <v>813</v>
      </c>
    </row>
    <row r="127" spans="1:16" ht="12.75">
      <c r="A127" s="26" t="s">
        <v>51</v>
      </c>
      <c s="31" t="s">
        <v>250</v>
      </c>
      <c s="31" t="s">
        <v>815</v>
      </c>
      <c s="26" t="s">
        <v>63</v>
      </c>
      <c s="32" t="s">
        <v>816</v>
      </c>
      <c s="33" t="s">
        <v>131</v>
      </c>
      <c s="34">
        <v>113</v>
      </c>
      <c s="35">
        <v>0</v>
      </c>
      <c s="35">
        <f>ROUND(ROUND(H127,2)*ROUND(G127,3),2)</f>
      </c>
      <c s="33" t="s">
        <v>65</v>
      </c>
      <c r="O127">
        <f>(I127*21)/100</f>
      </c>
      <c t="s">
        <v>26</v>
      </c>
    </row>
    <row r="128" spans="1:5" ht="12.75">
      <c r="A128" s="36" t="s">
        <v>56</v>
      </c>
      <c r="E128" s="37" t="s">
        <v>817</v>
      </c>
    </row>
    <row r="129" spans="1:5" ht="12.75">
      <c r="A129" s="38" t="s">
        <v>58</v>
      </c>
      <c r="E129" s="39" t="s">
        <v>818</v>
      </c>
    </row>
    <row r="130" spans="1:5" ht="51">
      <c r="A130" t="s">
        <v>60</v>
      </c>
      <c r="E130" s="37" t="s">
        <v>819</v>
      </c>
    </row>
    <row r="131" spans="1:16" ht="12.75">
      <c r="A131" s="26" t="s">
        <v>51</v>
      </c>
      <c s="31" t="s">
        <v>256</v>
      </c>
      <c s="31" t="s">
        <v>820</v>
      </c>
      <c s="26" t="s">
        <v>63</v>
      </c>
      <c s="32" t="s">
        <v>821</v>
      </c>
      <c s="33" t="s">
        <v>275</v>
      </c>
      <c s="34">
        <v>4</v>
      </c>
      <c s="35">
        <v>0</v>
      </c>
      <c s="35">
        <f>ROUND(ROUND(H131,2)*ROUND(G131,3),2)</f>
      </c>
      <c s="33" t="s">
        <v>65</v>
      </c>
      <c r="O131">
        <f>(I131*21)/100</f>
      </c>
      <c t="s">
        <v>26</v>
      </c>
    </row>
    <row r="132" spans="1:5" ht="12.75">
      <c r="A132" s="36" t="s">
        <v>56</v>
      </c>
      <c r="E132" s="37" t="s">
        <v>822</v>
      </c>
    </row>
    <row r="133" spans="1:5" ht="12.75">
      <c r="A133" s="38" t="s">
        <v>58</v>
      </c>
      <c r="E133" s="39" t="s">
        <v>523</v>
      </c>
    </row>
    <row r="134" spans="1:5" ht="25.5">
      <c r="A134" t="s">
        <v>60</v>
      </c>
      <c r="E134" s="37" t="s">
        <v>823</v>
      </c>
    </row>
    <row r="135" spans="1:16" ht="12.75">
      <c r="A135" s="26" t="s">
        <v>51</v>
      </c>
      <c s="31" t="s">
        <v>261</v>
      </c>
      <c s="31" t="s">
        <v>824</v>
      </c>
      <c s="26" t="s">
        <v>63</v>
      </c>
      <c s="32" t="s">
        <v>825</v>
      </c>
      <c s="33" t="s">
        <v>275</v>
      </c>
      <c s="34">
        <v>2</v>
      </c>
      <c s="35">
        <v>0</v>
      </c>
      <c s="35">
        <f>ROUND(ROUND(H135,2)*ROUND(G135,3),2)</f>
      </c>
      <c s="33" t="s">
        <v>65</v>
      </c>
      <c r="O135">
        <f>(I135*21)/100</f>
      </c>
      <c t="s">
        <v>26</v>
      </c>
    </row>
    <row r="136" spans="1:5" ht="12.75">
      <c r="A136" s="36" t="s">
        <v>56</v>
      </c>
      <c r="E136" s="37" t="s">
        <v>822</v>
      </c>
    </row>
    <row r="137" spans="1:5" ht="12.75">
      <c r="A137" s="38" t="s">
        <v>58</v>
      </c>
      <c r="E137" s="39" t="s">
        <v>124</v>
      </c>
    </row>
    <row r="138" spans="1:5" ht="25.5">
      <c r="A138" t="s">
        <v>60</v>
      </c>
      <c r="E138" s="37" t="s">
        <v>823</v>
      </c>
    </row>
    <row r="139" spans="1:16" ht="12.75">
      <c r="A139" s="26" t="s">
        <v>51</v>
      </c>
      <c s="31" t="s">
        <v>266</v>
      </c>
      <c s="31" t="s">
        <v>826</v>
      </c>
      <c s="26" t="s">
        <v>63</v>
      </c>
      <c s="32" t="s">
        <v>827</v>
      </c>
      <c s="33" t="s">
        <v>275</v>
      </c>
      <c s="34">
        <v>2</v>
      </c>
      <c s="35">
        <v>0</v>
      </c>
      <c s="35">
        <f>ROUND(ROUND(H139,2)*ROUND(G139,3),2)</f>
      </c>
      <c s="33" t="s">
        <v>65</v>
      </c>
      <c r="O139">
        <f>(I139*21)/100</f>
      </c>
      <c t="s">
        <v>26</v>
      </c>
    </row>
    <row r="140" spans="1:5" ht="25.5">
      <c r="A140" s="36" t="s">
        <v>56</v>
      </c>
      <c r="E140" s="37" t="s">
        <v>828</v>
      </c>
    </row>
    <row r="141" spans="1:5" ht="12.75">
      <c r="A141" s="38" t="s">
        <v>58</v>
      </c>
      <c r="E141" s="39" t="s">
        <v>124</v>
      </c>
    </row>
    <row r="142" spans="1:5" ht="25.5">
      <c r="A142" t="s">
        <v>60</v>
      </c>
      <c r="E142" s="37" t="s">
        <v>823</v>
      </c>
    </row>
    <row r="143" spans="1:16" ht="12.75">
      <c r="A143" s="26" t="s">
        <v>51</v>
      </c>
      <c s="31" t="s">
        <v>272</v>
      </c>
      <c s="31" t="s">
        <v>829</v>
      </c>
      <c s="26" t="s">
        <v>63</v>
      </c>
      <c s="32" t="s">
        <v>830</v>
      </c>
      <c s="33" t="s">
        <v>117</v>
      </c>
      <c s="34">
        <v>0.5</v>
      </c>
      <c s="35">
        <v>0</v>
      </c>
      <c s="35">
        <f>ROUND(ROUND(H143,2)*ROUND(G143,3),2)</f>
      </c>
      <c s="33" t="s">
        <v>65</v>
      </c>
      <c r="O143">
        <f>(I143*21)/100</f>
      </c>
      <c t="s">
        <v>26</v>
      </c>
    </row>
    <row r="144" spans="1:5" ht="12.75">
      <c r="A144" s="36" t="s">
        <v>56</v>
      </c>
      <c r="E144" s="37" t="s">
        <v>831</v>
      </c>
    </row>
    <row r="145" spans="1:5" ht="12.75">
      <c r="A145" s="38" t="s">
        <v>58</v>
      </c>
      <c r="E145" s="39" t="s">
        <v>832</v>
      </c>
    </row>
    <row r="146" spans="1:5" ht="38.25">
      <c r="A146" t="s">
        <v>60</v>
      </c>
      <c r="E146" s="37" t="s">
        <v>833</v>
      </c>
    </row>
    <row r="147" spans="1:16" ht="12.75">
      <c r="A147" s="26" t="s">
        <v>51</v>
      </c>
      <c s="31" t="s">
        <v>279</v>
      </c>
      <c s="31" t="s">
        <v>834</v>
      </c>
      <c s="26" t="s">
        <v>53</v>
      </c>
      <c s="32" t="s">
        <v>835</v>
      </c>
      <c s="33" t="s">
        <v>275</v>
      </c>
      <c s="34">
        <v>12</v>
      </c>
      <c s="35">
        <v>0</v>
      </c>
      <c s="35">
        <f>ROUND(ROUND(H147,2)*ROUND(G147,3),2)</f>
      </c>
      <c s="33"/>
      <c r="O147">
        <f>(I147*21)/100</f>
      </c>
      <c t="s">
        <v>26</v>
      </c>
    </row>
    <row r="148" spans="1:5" ht="12.75">
      <c r="A148" s="36" t="s">
        <v>56</v>
      </c>
      <c r="E148" s="37" t="s">
        <v>836</v>
      </c>
    </row>
    <row r="149" spans="1:5" ht="12.75">
      <c r="A149" s="38" t="s">
        <v>58</v>
      </c>
      <c r="E149" s="39" t="s">
        <v>837</v>
      </c>
    </row>
    <row r="150" spans="1:5" ht="12.75">
      <c r="A150" t="s">
        <v>60</v>
      </c>
      <c r="E150" s="37" t="s">
        <v>63</v>
      </c>
    </row>
    <row r="151" spans="1:16" ht="12.75">
      <c r="A151" s="26" t="s">
        <v>51</v>
      </c>
      <c s="31" t="s">
        <v>285</v>
      </c>
      <c s="31" t="s">
        <v>838</v>
      </c>
      <c s="26" t="s">
        <v>63</v>
      </c>
      <c s="32" t="s">
        <v>839</v>
      </c>
      <c s="33" t="s">
        <v>131</v>
      </c>
      <c s="34">
        <v>1200</v>
      </c>
      <c s="35">
        <v>0</v>
      </c>
      <c s="35">
        <f>ROUND(ROUND(H151,2)*ROUND(G151,3),2)</f>
      </c>
      <c s="33" t="s">
        <v>65</v>
      </c>
      <c r="O151">
        <f>(I151*21)/100</f>
      </c>
      <c t="s">
        <v>26</v>
      </c>
    </row>
    <row r="152" spans="1:5" ht="25.5">
      <c r="A152" s="36" t="s">
        <v>56</v>
      </c>
      <c r="E152" s="37" t="s">
        <v>840</v>
      </c>
    </row>
    <row r="153" spans="1:5" ht="12.75">
      <c r="A153" s="38" t="s">
        <v>58</v>
      </c>
      <c r="E153" s="39" t="s">
        <v>841</v>
      </c>
    </row>
    <row r="154" spans="1:5" ht="51">
      <c r="A154" t="s">
        <v>60</v>
      </c>
      <c r="E154" s="37" t="s">
        <v>842</v>
      </c>
    </row>
    <row r="155" spans="1:16" ht="12.75">
      <c r="A155" s="26" t="s">
        <v>51</v>
      </c>
      <c s="31" t="s">
        <v>291</v>
      </c>
      <c s="31" t="s">
        <v>843</v>
      </c>
      <c s="26" t="s">
        <v>63</v>
      </c>
      <c s="32" t="s">
        <v>844</v>
      </c>
      <c s="33" t="s">
        <v>131</v>
      </c>
      <c s="34">
        <v>600</v>
      </c>
      <c s="35">
        <v>0</v>
      </c>
      <c s="35">
        <f>ROUND(ROUND(H155,2)*ROUND(G155,3),2)</f>
      </c>
      <c s="33" t="s">
        <v>65</v>
      </c>
      <c r="O155">
        <f>(I155*21)/100</f>
      </c>
      <c t="s">
        <v>26</v>
      </c>
    </row>
    <row r="156" spans="1:5" ht="12.75">
      <c r="A156" s="36" t="s">
        <v>56</v>
      </c>
      <c r="E156" s="37" t="s">
        <v>845</v>
      </c>
    </row>
    <row r="157" spans="1:5" ht="12.75">
      <c r="A157" s="38" t="s">
        <v>58</v>
      </c>
      <c r="E157" s="39" t="s">
        <v>846</v>
      </c>
    </row>
    <row r="158" spans="1:5" ht="38.25">
      <c r="A158" t="s">
        <v>60</v>
      </c>
      <c r="E158" s="37" t="s">
        <v>833</v>
      </c>
    </row>
    <row r="159" spans="1:16" ht="12.75">
      <c r="A159" s="26" t="s">
        <v>51</v>
      </c>
      <c s="31" t="s">
        <v>296</v>
      </c>
      <c s="31" t="s">
        <v>847</v>
      </c>
      <c s="26" t="s">
        <v>63</v>
      </c>
      <c s="32" t="s">
        <v>848</v>
      </c>
      <c s="33" t="s">
        <v>275</v>
      </c>
      <c s="34">
        <v>2</v>
      </c>
      <c s="35">
        <v>0</v>
      </c>
      <c s="35">
        <f>ROUND(ROUND(H159,2)*ROUND(G159,3),2)</f>
      </c>
      <c s="33" t="s">
        <v>65</v>
      </c>
      <c r="O159">
        <f>(I159*21)/100</f>
      </c>
      <c t="s">
        <v>26</v>
      </c>
    </row>
    <row r="160" spans="1:5" ht="25.5">
      <c r="A160" s="36" t="s">
        <v>56</v>
      </c>
      <c r="E160" s="37" t="s">
        <v>849</v>
      </c>
    </row>
    <row r="161" spans="1:5" ht="12.75">
      <c r="A161" s="38" t="s">
        <v>58</v>
      </c>
      <c r="E161" s="39" t="s">
        <v>124</v>
      </c>
    </row>
    <row r="162" spans="1:5" ht="51">
      <c r="A162" t="s">
        <v>60</v>
      </c>
      <c r="E162" s="37" t="s">
        <v>741</v>
      </c>
    </row>
    <row r="163" spans="1:16" ht="12.75">
      <c r="A163" s="26" t="s">
        <v>51</v>
      </c>
      <c s="31" t="s">
        <v>302</v>
      </c>
      <c s="31" t="s">
        <v>850</v>
      </c>
      <c s="26" t="s">
        <v>63</v>
      </c>
      <c s="32" t="s">
        <v>851</v>
      </c>
      <c s="33" t="s">
        <v>131</v>
      </c>
      <c s="34">
        <v>580</v>
      </c>
      <c s="35">
        <v>0</v>
      </c>
      <c s="35">
        <f>ROUND(ROUND(H163,2)*ROUND(G163,3),2)</f>
      </c>
      <c s="33" t="s">
        <v>65</v>
      </c>
      <c r="O163">
        <f>(I163*21)/100</f>
      </c>
      <c t="s">
        <v>26</v>
      </c>
    </row>
    <row r="164" spans="1:5" ht="12.75">
      <c r="A164" s="36" t="s">
        <v>56</v>
      </c>
      <c r="E164" s="37" t="s">
        <v>852</v>
      </c>
    </row>
    <row r="165" spans="1:5" ht="12.75">
      <c r="A165" s="38" t="s">
        <v>58</v>
      </c>
      <c r="E165" s="39" t="s">
        <v>853</v>
      </c>
    </row>
    <row r="166" spans="1:5" ht="51">
      <c r="A166" t="s">
        <v>60</v>
      </c>
      <c r="E166" s="37" t="s">
        <v>718</v>
      </c>
    </row>
    <row r="167" spans="1:16" ht="12.75">
      <c r="A167" s="26" t="s">
        <v>51</v>
      </c>
      <c s="31" t="s">
        <v>307</v>
      </c>
      <c s="31" t="s">
        <v>854</v>
      </c>
      <c s="26" t="s">
        <v>63</v>
      </c>
      <c s="32" t="s">
        <v>855</v>
      </c>
      <c s="33" t="s">
        <v>131</v>
      </c>
      <c s="34">
        <v>17</v>
      </c>
      <c s="35">
        <v>0</v>
      </c>
      <c s="35">
        <f>ROUND(ROUND(H167,2)*ROUND(G167,3),2)</f>
      </c>
      <c s="33" t="s">
        <v>65</v>
      </c>
      <c r="O167">
        <f>(I167*21)/100</f>
      </c>
      <c t="s">
        <v>26</v>
      </c>
    </row>
    <row r="168" spans="1:5" ht="12.75">
      <c r="A168" s="36" t="s">
        <v>56</v>
      </c>
      <c r="E168" s="37" t="s">
        <v>856</v>
      </c>
    </row>
    <row r="169" spans="1:5" ht="12.75">
      <c r="A169" s="38" t="s">
        <v>58</v>
      </c>
      <c r="E169" s="39" t="s">
        <v>808</v>
      </c>
    </row>
    <row r="170" spans="1:5" ht="51">
      <c r="A170" t="s">
        <v>60</v>
      </c>
      <c r="E170" s="37" t="s">
        <v>718</v>
      </c>
    </row>
    <row r="171" spans="1:16" ht="12.75">
      <c r="A171" s="26" t="s">
        <v>51</v>
      </c>
      <c s="31" t="s">
        <v>313</v>
      </c>
      <c s="31" t="s">
        <v>857</v>
      </c>
      <c s="26" t="s">
        <v>63</v>
      </c>
      <c s="32" t="s">
        <v>858</v>
      </c>
      <c s="33" t="s">
        <v>131</v>
      </c>
      <c s="34">
        <v>580</v>
      </c>
      <c s="35">
        <v>0</v>
      </c>
      <c s="35">
        <f>ROUND(ROUND(H171,2)*ROUND(G171,3),2)</f>
      </c>
      <c s="33" t="s">
        <v>65</v>
      </c>
      <c r="O171">
        <f>(I171*21)/100</f>
      </c>
      <c t="s">
        <v>26</v>
      </c>
    </row>
    <row r="172" spans="1:5" ht="38.25">
      <c r="A172" s="36" t="s">
        <v>56</v>
      </c>
      <c r="E172" s="37" t="s">
        <v>859</v>
      </c>
    </row>
    <row r="173" spans="1:5" ht="12.75">
      <c r="A173" s="38" t="s">
        <v>58</v>
      </c>
      <c r="E173" s="39" t="s">
        <v>853</v>
      </c>
    </row>
    <row r="174" spans="1:5" ht="25.5">
      <c r="A174" t="s">
        <v>60</v>
      </c>
      <c r="E174" s="37" t="s">
        <v>860</v>
      </c>
    </row>
    <row r="175" spans="1:16" ht="12.75">
      <c r="A175" s="26" t="s">
        <v>51</v>
      </c>
      <c s="31" t="s">
        <v>861</v>
      </c>
      <c s="31" t="s">
        <v>862</v>
      </c>
      <c s="26" t="s">
        <v>63</v>
      </c>
      <c s="32" t="s">
        <v>863</v>
      </c>
      <c s="33" t="s">
        <v>131</v>
      </c>
      <c s="34">
        <v>17</v>
      </c>
      <c s="35">
        <v>0</v>
      </c>
      <c s="35">
        <f>ROUND(ROUND(H175,2)*ROUND(G175,3),2)</f>
      </c>
      <c s="33" t="s">
        <v>65</v>
      </c>
      <c r="O175">
        <f>(I175*21)/100</f>
      </c>
      <c t="s">
        <v>26</v>
      </c>
    </row>
    <row r="176" spans="1:5" ht="38.25">
      <c r="A176" s="36" t="s">
        <v>56</v>
      </c>
      <c r="E176" s="37" t="s">
        <v>864</v>
      </c>
    </row>
    <row r="177" spans="1:5" ht="12.75">
      <c r="A177" s="38" t="s">
        <v>58</v>
      </c>
      <c r="E177" s="39" t="s">
        <v>808</v>
      </c>
    </row>
    <row r="178" spans="1:5" ht="25.5">
      <c r="A178" t="s">
        <v>60</v>
      </c>
      <c r="E178" s="37" t="s">
        <v>860</v>
      </c>
    </row>
    <row r="179" spans="1:16" ht="12.75">
      <c r="A179" s="26" t="s">
        <v>51</v>
      </c>
      <c s="31" t="s">
        <v>865</v>
      </c>
      <c s="31" t="s">
        <v>866</v>
      </c>
      <c s="26" t="s">
        <v>63</v>
      </c>
      <c s="32" t="s">
        <v>867</v>
      </c>
      <c s="33" t="s">
        <v>275</v>
      </c>
      <c s="34">
        <v>11</v>
      </c>
      <c s="35">
        <v>0</v>
      </c>
      <c s="35">
        <f>ROUND(ROUND(H179,2)*ROUND(G179,3),2)</f>
      </c>
      <c s="33" t="s">
        <v>65</v>
      </c>
      <c r="O179">
        <f>(I179*21)/100</f>
      </c>
      <c t="s">
        <v>26</v>
      </c>
    </row>
    <row r="180" spans="1:5" ht="38.25">
      <c r="A180" s="36" t="s">
        <v>56</v>
      </c>
      <c r="E180" s="37" t="s">
        <v>868</v>
      </c>
    </row>
    <row r="181" spans="1:5" ht="12.75">
      <c r="A181" s="38" t="s">
        <v>58</v>
      </c>
      <c r="E181" s="39" t="s">
        <v>869</v>
      </c>
    </row>
    <row r="182" spans="1:5" ht="12.75">
      <c r="A182" t="s">
        <v>60</v>
      </c>
      <c r="E182" s="37" t="s">
        <v>870</v>
      </c>
    </row>
    <row r="183" spans="1:18" ht="12.75" customHeight="1">
      <c r="A183" s="6" t="s">
        <v>49</v>
      </c>
      <c s="6"/>
      <c s="42" t="s">
        <v>43</v>
      </c>
      <c s="6"/>
      <c s="29" t="s">
        <v>278</v>
      </c>
      <c s="6"/>
      <c s="6"/>
      <c s="6"/>
      <c s="43">
        <f>0+Q183</f>
      </c>
      <c s="6"/>
      <c r="O183">
        <f>0+R183</f>
      </c>
      <c r="Q183">
        <f>0+I184+I188+I192+I196+I200</f>
      </c>
      <c>
        <f>0+O184+O188+O192+O196+O200</f>
      </c>
    </row>
    <row r="184" spans="1:16" ht="12.75">
      <c r="A184" s="26" t="s">
        <v>51</v>
      </c>
      <c s="31" t="s">
        <v>871</v>
      </c>
      <c s="31" t="s">
        <v>292</v>
      </c>
      <c s="26" t="s">
        <v>63</v>
      </c>
      <c s="32" t="s">
        <v>293</v>
      </c>
      <c s="33" t="s">
        <v>131</v>
      </c>
      <c s="34">
        <v>75</v>
      </c>
      <c s="35">
        <v>0</v>
      </c>
      <c s="35">
        <f>ROUND(ROUND(H184,2)*ROUND(G184,3),2)</f>
      </c>
      <c s="33" t="s">
        <v>65</v>
      </c>
      <c r="O184">
        <f>(I184*21)/100</f>
      </c>
      <c t="s">
        <v>26</v>
      </c>
    </row>
    <row r="185" spans="1:5" ht="12.75">
      <c r="A185" s="36" t="s">
        <v>56</v>
      </c>
      <c r="E185" s="37" t="s">
        <v>199</v>
      </c>
    </row>
    <row r="186" spans="1:5" ht="12.75">
      <c r="A186" s="38" t="s">
        <v>58</v>
      </c>
      <c r="E186" s="39" t="s">
        <v>755</v>
      </c>
    </row>
    <row r="187" spans="1:5" ht="25.5">
      <c r="A187" t="s">
        <v>60</v>
      </c>
      <c r="E187" s="37" t="s">
        <v>295</v>
      </c>
    </row>
    <row r="188" spans="1:16" ht="12.75">
      <c r="A188" s="26" t="s">
        <v>51</v>
      </c>
      <c s="31" t="s">
        <v>872</v>
      </c>
      <c s="31" t="s">
        <v>297</v>
      </c>
      <c s="26" t="s">
        <v>63</v>
      </c>
      <c s="32" t="s">
        <v>298</v>
      </c>
      <c s="33" t="s">
        <v>131</v>
      </c>
      <c s="34">
        <v>75</v>
      </c>
      <c s="35">
        <v>0</v>
      </c>
      <c s="35">
        <f>ROUND(ROUND(H188,2)*ROUND(G188,3),2)</f>
      </c>
      <c s="33" t="s">
        <v>65</v>
      </c>
      <c r="O188">
        <f>(I188*21)/100</f>
      </c>
      <c t="s">
        <v>26</v>
      </c>
    </row>
    <row r="189" spans="1:5" ht="25.5">
      <c r="A189" s="36" t="s">
        <v>56</v>
      </c>
      <c r="E189" s="37" t="s">
        <v>299</v>
      </c>
    </row>
    <row r="190" spans="1:5" ht="12.75">
      <c r="A190" s="38" t="s">
        <v>58</v>
      </c>
      <c r="E190" s="39" t="s">
        <v>873</v>
      </c>
    </row>
    <row r="191" spans="1:5" ht="38.25">
      <c r="A191" t="s">
        <v>60</v>
      </c>
      <c r="E191" s="37" t="s">
        <v>301</v>
      </c>
    </row>
    <row r="192" spans="1:16" ht="12.75">
      <c r="A192" s="26" t="s">
        <v>51</v>
      </c>
      <c s="31" t="s">
        <v>874</v>
      </c>
      <c s="31" t="s">
        <v>875</v>
      </c>
      <c s="26" t="s">
        <v>63</v>
      </c>
      <c s="32" t="s">
        <v>876</v>
      </c>
      <c s="33" t="s">
        <v>275</v>
      </c>
      <c s="34">
        <v>3</v>
      </c>
      <c s="35">
        <v>0</v>
      </c>
      <c s="35">
        <f>ROUND(ROUND(H192,2)*ROUND(G192,3),2)</f>
      </c>
      <c s="33" t="s">
        <v>65</v>
      </c>
      <c r="O192">
        <f>(I192*21)/100</f>
      </c>
      <c t="s">
        <v>26</v>
      </c>
    </row>
    <row r="193" spans="1:5" ht="38.25">
      <c r="A193" s="36" t="s">
        <v>56</v>
      </c>
      <c r="E193" s="37" t="s">
        <v>877</v>
      </c>
    </row>
    <row r="194" spans="1:5" ht="12.75">
      <c r="A194" s="38" t="s">
        <v>58</v>
      </c>
      <c r="E194" s="39" t="s">
        <v>325</v>
      </c>
    </row>
    <row r="195" spans="1:5" ht="89.25">
      <c r="A195" t="s">
        <v>60</v>
      </c>
      <c r="E195" s="37" t="s">
        <v>306</v>
      </c>
    </row>
    <row r="196" spans="1:16" ht="12.75">
      <c r="A196" s="26" t="s">
        <v>51</v>
      </c>
      <c s="31" t="s">
        <v>878</v>
      </c>
      <c s="31" t="s">
        <v>879</v>
      </c>
      <c s="26" t="s">
        <v>63</v>
      </c>
      <c s="32" t="s">
        <v>880</v>
      </c>
      <c s="33" t="s">
        <v>131</v>
      </c>
      <c s="34">
        <v>500</v>
      </c>
      <c s="35">
        <v>0</v>
      </c>
      <c s="35">
        <f>ROUND(ROUND(H196,2)*ROUND(G196,3),2)</f>
      </c>
      <c s="33" t="s">
        <v>65</v>
      </c>
      <c r="O196">
        <f>(I196*21)/100</f>
      </c>
      <c t="s">
        <v>26</v>
      </c>
    </row>
    <row r="197" spans="1:5" ht="25.5">
      <c r="A197" s="36" t="s">
        <v>56</v>
      </c>
      <c r="E197" s="37" t="s">
        <v>881</v>
      </c>
    </row>
    <row r="198" spans="1:5" ht="12.75">
      <c r="A198" s="38" t="s">
        <v>58</v>
      </c>
      <c r="E198" s="39" t="s">
        <v>882</v>
      </c>
    </row>
    <row r="199" spans="1:5" ht="76.5">
      <c r="A199" t="s">
        <v>60</v>
      </c>
      <c r="E199" s="37" t="s">
        <v>318</v>
      </c>
    </row>
    <row r="200" spans="1:16" ht="12.75">
      <c r="A200" s="26" t="s">
        <v>51</v>
      </c>
      <c s="31" t="s">
        <v>883</v>
      </c>
      <c s="31" t="s">
        <v>884</v>
      </c>
      <c s="26" t="s">
        <v>63</v>
      </c>
      <c s="32" t="s">
        <v>885</v>
      </c>
      <c s="33" t="s">
        <v>131</v>
      </c>
      <c s="34">
        <v>120</v>
      </c>
      <c s="35">
        <v>0</v>
      </c>
      <c s="35">
        <f>ROUND(ROUND(H200,2)*ROUND(G200,3),2)</f>
      </c>
      <c s="33" t="s">
        <v>65</v>
      </c>
      <c r="O200">
        <f>(I200*21)/100</f>
      </c>
      <c t="s">
        <v>26</v>
      </c>
    </row>
    <row r="201" spans="1:5" ht="51">
      <c r="A201" s="36" t="s">
        <v>56</v>
      </c>
      <c r="E201" s="37" t="s">
        <v>886</v>
      </c>
    </row>
    <row r="202" spans="1:5" ht="12.75">
      <c r="A202" s="38" t="s">
        <v>58</v>
      </c>
      <c r="E202" s="39" t="s">
        <v>887</v>
      </c>
    </row>
    <row r="203" spans="1:5" ht="76.5">
      <c r="A203" t="s">
        <v>60</v>
      </c>
      <c r="E203" s="37" t="s">
        <v>318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40">
        <f>0+I9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</f>
      </c>
      <c>
        <f>0+O10+O14+O18+O22+O26+O30+O34+O38+O42</f>
      </c>
    </row>
    <row r="10" spans="1:16" ht="25.5">
      <c r="A10" s="26" t="s">
        <v>51</v>
      </c>
      <c s="31" t="s">
        <v>32</v>
      </c>
      <c s="31" t="s">
        <v>52</v>
      </c>
      <c s="26" t="s">
        <v>53</v>
      </c>
      <c s="32" t="s">
        <v>54</v>
      </c>
      <c s="33" t="s">
        <v>55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26</v>
      </c>
    </row>
    <row r="11" spans="1:5" ht="38.25">
      <c r="A11" s="36" t="s">
        <v>56</v>
      </c>
      <c r="E11" s="37" t="s">
        <v>57</v>
      </c>
    </row>
    <row r="12" spans="1:5" ht="12.75">
      <c r="A12" s="38" t="s">
        <v>58</v>
      </c>
      <c r="E12" s="39" t="s">
        <v>59</v>
      </c>
    </row>
    <row r="13" spans="1:5" ht="12.75">
      <c r="A13" t="s">
        <v>60</v>
      </c>
      <c r="E13" s="37" t="s">
        <v>61</v>
      </c>
    </row>
    <row r="14" spans="1:16" ht="12.75">
      <c r="A14" s="26" t="s">
        <v>51</v>
      </c>
      <c s="31" t="s">
        <v>26</v>
      </c>
      <c s="31" t="s">
        <v>62</v>
      </c>
      <c s="26" t="s">
        <v>63</v>
      </c>
      <c s="32" t="s">
        <v>64</v>
      </c>
      <c s="33" t="s">
        <v>55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89.25">
      <c r="A15" s="36" t="s">
        <v>56</v>
      </c>
      <c r="E15" s="37" t="s">
        <v>66</v>
      </c>
    </row>
    <row r="16" spans="1:5" ht="12.75">
      <c r="A16" s="38" t="s">
        <v>58</v>
      </c>
      <c r="E16" s="39" t="s">
        <v>59</v>
      </c>
    </row>
    <row r="17" spans="1:5" ht="12.75">
      <c r="A17" t="s">
        <v>60</v>
      </c>
      <c r="E17" s="37" t="s">
        <v>67</v>
      </c>
    </row>
    <row r="18" spans="1:16" ht="12.75">
      <c r="A18" s="26" t="s">
        <v>51</v>
      </c>
      <c s="31" t="s">
        <v>25</v>
      </c>
      <c s="31" t="s">
        <v>68</v>
      </c>
      <c s="26" t="s">
        <v>63</v>
      </c>
      <c s="32" t="s">
        <v>69</v>
      </c>
      <c s="33" t="s">
        <v>55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26</v>
      </c>
    </row>
    <row r="19" spans="1:5" ht="12.75">
      <c r="A19" s="36" t="s">
        <v>56</v>
      </c>
      <c r="E19" s="37" t="s">
        <v>70</v>
      </c>
    </row>
    <row r="20" spans="1:5" ht="12.75">
      <c r="A20" s="38" t="s">
        <v>58</v>
      </c>
      <c r="E20" s="39" t="s">
        <v>59</v>
      </c>
    </row>
    <row r="21" spans="1:5" ht="38.25">
      <c r="A21" t="s">
        <v>60</v>
      </c>
      <c r="E21" s="37" t="s">
        <v>71</v>
      </c>
    </row>
    <row r="22" spans="1:16" ht="12.75">
      <c r="A22" s="26" t="s">
        <v>51</v>
      </c>
      <c s="31" t="s">
        <v>36</v>
      </c>
      <c s="31" t="s">
        <v>72</v>
      </c>
      <c s="26" t="s">
        <v>73</v>
      </c>
      <c s="32" t="s">
        <v>74</v>
      </c>
      <c s="33" t="s">
        <v>55</v>
      </c>
      <c s="34">
        <v>1</v>
      </c>
      <c s="35">
        <v>0</v>
      </c>
      <c s="35">
        <f>ROUND(ROUND(H22,2)*ROUND(G22,3),2)</f>
      </c>
      <c s="33" t="s">
        <v>65</v>
      </c>
      <c r="O22">
        <f>(I22*21)/100</f>
      </c>
      <c t="s">
        <v>26</v>
      </c>
    </row>
    <row r="23" spans="1:5" ht="63.75">
      <c r="A23" s="36" t="s">
        <v>56</v>
      </c>
      <c r="E23" s="37" t="s">
        <v>75</v>
      </c>
    </row>
    <row r="24" spans="1:5" ht="12.75">
      <c r="A24" s="38" t="s">
        <v>58</v>
      </c>
      <c r="E24" s="39" t="s">
        <v>59</v>
      </c>
    </row>
    <row r="25" spans="1:5" ht="12.75">
      <c r="A25" t="s">
        <v>60</v>
      </c>
      <c r="E25" s="37" t="s">
        <v>76</v>
      </c>
    </row>
    <row r="26" spans="1:16" ht="12.75">
      <c r="A26" s="26" t="s">
        <v>51</v>
      </c>
      <c s="31" t="s">
        <v>38</v>
      </c>
      <c s="31" t="s">
        <v>72</v>
      </c>
      <c s="26" t="s">
        <v>77</v>
      </c>
      <c s="32" t="s">
        <v>74</v>
      </c>
      <c s="33" t="s">
        <v>55</v>
      </c>
      <c s="34">
        <v>1</v>
      </c>
      <c s="35">
        <v>0</v>
      </c>
      <c s="35">
        <f>ROUND(ROUND(H26,2)*ROUND(G26,3),2)</f>
      </c>
      <c s="33" t="s">
        <v>65</v>
      </c>
      <c r="O26">
        <f>(I26*21)/100</f>
      </c>
      <c t="s">
        <v>26</v>
      </c>
    </row>
    <row r="27" spans="1:5" ht="51">
      <c r="A27" s="36" t="s">
        <v>56</v>
      </c>
      <c r="E27" s="37" t="s">
        <v>78</v>
      </c>
    </row>
    <row r="28" spans="1:5" ht="12.75">
      <c r="A28" s="38" t="s">
        <v>58</v>
      </c>
      <c r="E28" s="39" t="s">
        <v>59</v>
      </c>
    </row>
    <row r="29" spans="1:5" ht="12.75">
      <c r="A29" t="s">
        <v>60</v>
      </c>
      <c r="E29" s="37" t="s">
        <v>76</v>
      </c>
    </row>
    <row r="30" spans="1:16" ht="12.75">
      <c r="A30" s="26" t="s">
        <v>51</v>
      </c>
      <c s="31" t="s">
        <v>40</v>
      </c>
      <c s="31" t="s">
        <v>79</v>
      </c>
      <c s="26" t="s">
        <v>63</v>
      </c>
      <c s="32" t="s">
        <v>80</v>
      </c>
      <c s="33" t="s">
        <v>55</v>
      </c>
      <c s="34">
        <v>1</v>
      </c>
      <c s="35">
        <v>0</v>
      </c>
      <c s="35">
        <f>ROUND(ROUND(H30,2)*ROUND(G30,3),2)</f>
      </c>
      <c s="33" t="s">
        <v>65</v>
      </c>
      <c r="O30">
        <f>(I30*21)/100</f>
      </c>
      <c t="s">
        <v>26</v>
      </c>
    </row>
    <row r="31" spans="1:5" ht="63.75">
      <c r="A31" s="36" t="s">
        <v>56</v>
      </c>
      <c r="E31" s="37" t="s">
        <v>81</v>
      </c>
    </row>
    <row r="32" spans="1:5" ht="12.75">
      <c r="A32" s="38" t="s">
        <v>58</v>
      </c>
      <c r="E32" s="39" t="s">
        <v>59</v>
      </c>
    </row>
    <row r="33" spans="1:5" ht="12.75">
      <c r="A33" t="s">
        <v>60</v>
      </c>
      <c r="E33" s="37" t="s">
        <v>76</v>
      </c>
    </row>
    <row r="34" spans="1:16" ht="12.75">
      <c r="A34" s="26" t="s">
        <v>51</v>
      </c>
      <c s="31" t="s">
        <v>82</v>
      </c>
      <c s="31" t="s">
        <v>83</v>
      </c>
      <c s="26" t="s">
        <v>63</v>
      </c>
      <c s="32" t="s">
        <v>84</v>
      </c>
      <c s="33" t="s">
        <v>55</v>
      </c>
      <c s="34">
        <v>1</v>
      </c>
      <c s="35">
        <v>0</v>
      </c>
      <c s="35">
        <f>ROUND(ROUND(H34,2)*ROUND(G34,3),2)</f>
      </c>
      <c s="33" t="s">
        <v>65</v>
      </c>
      <c r="O34">
        <f>(I34*21)/100</f>
      </c>
      <c t="s">
        <v>26</v>
      </c>
    </row>
    <row r="35" spans="1:5" ht="25.5">
      <c r="A35" s="36" t="s">
        <v>56</v>
      </c>
      <c r="E35" s="37" t="s">
        <v>85</v>
      </c>
    </row>
    <row r="36" spans="1:5" ht="12.75">
      <c r="A36" s="38" t="s">
        <v>58</v>
      </c>
      <c r="E36" s="39" t="s">
        <v>59</v>
      </c>
    </row>
    <row r="37" spans="1:5" ht="63.75">
      <c r="A37" t="s">
        <v>60</v>
      </c>
      <c r="E37" s="37" t="s">
        <v>86</v>
      </c>
    </row>
    <row r="38" spans="1:16" ht="12.75">
      <c r="A38" s="26" t="s">
        <v>51</v>
      </c>
      <c s="31" t="s">
        <v>87</v>
      </c>
      <c s="31" t="s">
        <v>88</v>
      </c>
      <c s="26" t="s">
        <v>63</v>
      </c>
      <c s="32" t="s">
        <v>89</v>
      </c>
      <c s="33" t="s">
        <v>55</v>
      </c>
      <c s="34">
        <v>1</v>
      </c>
      <c s="35">
        <v>0</v>
      </c>
      <c s="35">
        <f>ROUND(ROUND(H38,2)*ROUND(G38,3),2)</f>
      </c>
      <c s="33" t="s">
        <v>65</v>
      </c>
      <c r="O38">
        <f>(I38*21)/100</f>
      </c>
      <c t="s">
        <v>26</v>
      </c>
    </row>
    <row r="39" spans="1:5" ht="51">
      <c r="A39" s="36" t="s">
        <v>56</v>
      </c>
      <c r="E39" s="37" t="s">
        <v>90</v>
      </c>
    </row>
    <row r="40" spans="1:5" ht="12.75">
      <c r="A40" s="38" t="s">
        <v>58</v>
      </c>
      <c r="E40" s="39" t="s">
        <v>59</v>
      </c>
    </row>
    <row r="41" spans="1:5" ht="25.5">
      <c r="A41" t="s">
        <v>60</v>
      </c>
      <c r="E41" s="37" t="s">
        <v>91</v>
      </c>
    </row>
    <row r="42" spans="1:16" ht="12.75">
      <c r="A42" s="26" t="s">
        <v>51</v>
      </c>
      <c s="31" t="s">
        <v>43</v>
      </c>
      <c s="31" t="s">
        <v>92</v>
      </c>
      <c s="26" t="s">
        <v>63</v>
      </c>
      <c s="32" t="s">
        <v>93</v>
      </c>
      <c s="33" t="s">
        <v>55</v>
      </c>
      <c s="34">
        <v>1</v>
      </c>
      <c s="35">
        <v>0</v>
      </c>
      <c s="35">
        <f>ROUND(ROUND(H42,2)*ROUND(G42,3),2)</f>
      </c>
      <c s="33" t="s">
        <v>65</v>
      </c>
      <c r="O42">
        <f>(I42*21)/100</f>
      </c>
      <c t="s">
        <v>26</v>
      </c>
    </row>
    <row r="43" spans="1:5" ht="89.25">
      <c r="A43" s="36" t="s">
        <v>56</v>
      </c>
      <c r="E43" s="37" t="s">
        <v>94</v>
      </c>
    </row>
    <row r="44" spans="1:5" ht="12.75">
      <c r="A44" s="38" t="s">
        <v>58</v>
      </c>
      <c r="E44" s="39" t="s">
        <v>59</v>
      </c>
    </row>
    <row r="45" spans="1:5" ht="12.75">
      <c r="A45" t="s">
        <v>60</v>
      </c>
      <c r="E45" s="37" t="s">
        <v>95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888</v>
      </c>
      <c s="40">
        <f>0+I8+I137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888</v>
      </c>
      <c s="6"/>
      <c s="18" t="s">
        <v>889</v>
      </c>
      <c s="6"/>
      <c s="6"/>
      <c s="27"/>
      <c s="27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27" t="s">
        <v>49</v>
      </c>
      <c s="27"/>
      <c s="28" t="s">
        <v>32</v>
      </c>
      <c s="27"/>
      <c s="29" t="s">
        <v>108</v>
      </c>
      <c s="27"/>
      <c s="27"/>
      <c s="27"/>
      <c s="30">
        <f>0+Q8</f>
      </c>
      <c s="27"/>
      <c r="O8">
        <f>0+R8</f>
      </c>
      <c r="Q8">
        <f>0+I9+I13+I17+I21+I25+I29+I33+I37+I41+I45+I49+I53+I57+I61+I65+I69+I73+I77+I81+I85+I89+I93+I97+I101+I105+I109+I113+I117+I121+I125+I129+I133</f>
      </c>
      <c>
        <f>0+O9+O13+O17+O21+O25+O29+O33+O37+O41+O45+O49+O53+O57+O61+O65+O69+O73+O77+O81+O85+O89+O93+O97+O101+O105+O109+O113+O117+O121+O125+O129+O133</f>
      </c>
    </row>
    <row r="9" spans="1:16" ht="12.75">
      <c r="A9" s="26" t="s">
        <v>51</v>
      </c>
      <c s="31" t="s">
        <v>256</v>
      </c>
      <c s="31" t="s">
        <v>890</v>
      </c>
      <c s="26" t="s">
        <v>53</v>
      </c>
      <c s="32" t="s">
        <v>891</v>
      </c>
      <c s="33" t="s">
        <v>131</v>
      </c>
      <c s="34">
        <v>865</v>
      </c>
      <c s="35">
        <v>0</v>
      </c>
      <c s="35">
        <f>ROUND(ROUND(H9,2)*ROUND(G9,3),2)</f>
      </c>
      <c s="33"/>
      <c r="O9">
        <f>(I9*21)/100</f>
      </c>
      <c t="s">
        <v>26</v>
      </c>
    </row>
    <row r="10" spans="1:5" ht="12.75">
      <c r="A10" s="36" t="s">
        <v>56</v>
      </c>
      <c r="E10" s="37" t="s">
        <v>892</v>
      </c>
    </row>
    <row r="11" spans="1:5" ht="12.75">
      <c r="A11" s="38" t="s">
        <v>58</v>
      </c>
      <c r="E11" s="39" t="s">
        <v>893</v>
      </c>
    </row>
    <row r="12" spans="1:5" ht="12.75">
      <c r="A12" t="s">
        <v>60</v>
      </c>
      <c r="E12" s="37" t="s">
        <v>63</v>
      </c>
    </row>
    <row r="13" spans="1:16" ht="12.75">
      <c r="A13" s="26" t="s">
        <v>51</v>
      </c>
      <c s="31" t="s">
        <v>261</v>
      </c>
      <c s="31" t="s">
        <v>894</v>
      </c>
      <c s="26" t="s">
        <v>53</v>
      </c>
      <c s="32" t="s">
        <v>891</v>
      </c>
      <c s="33" t="s">
        <v>131</v>
      </c>
      <c s="34">
        <v>225</v>
      </c>
      <c s="35">
        <v>0</v>
      </c>
      <c s="35">
        <f>ROUND(ROUND(H13,2)*ROUND(G13,3),2)</f>
      </c>
      <c s="33"/>
      <c r="O13">
        <f>(I13*21)/100</f>
      </c>
      <c t="s">
        <v>26</v>
      </c>
    </row>
    <row r="14" spans="1:5" ht="12.75">
      <c r="A14" s="36" t="s">
        <v>56</v>
      </c>
      <c r="E14" s="37" t="s">
        <v>895</v>
      </c>
    </row>
    <row r="15" spans="1:5" ht="25.5">
      <c r="A15" s="38" t="s">
        <v>58</v>
      </c>
      <c r="E15" s="39" t="s">
        <v>896</v>
      </c>
    </row>
    <row r="16" spans="1:5" ht="12.75">
      <c r="A16" t="s">
        <v>60</v>
      </c>
      <c r="E16" s="37" t="s">
        <v>63</v>
      </c>
    </row>
    <row r="17" spans="1:16" ht="12.75">
      <c r="A17" s="26" t="s">
        <v>51</v>
      </c>
      <c s="31" t="s">
        <v>266</v>
      </c>
      <c s="31" t="s">
        <v>897</v>
      </c>
      <c s="26" t="s">
        <v>53</v>
      </c>
      <c s="32" t="s">
        <v>898</v>
      </c>
      <c s="33" t="s">
        <v>131</v>
      </c>
      <c s="34">
        <v>1090</v>
      </c>
      <c s="35">
        <v>0</v>
      </c>
      <c s="35">
        <f>ROUND(ROUND(H17,2)*ROUND(G17,3),2)</f>
      </c>
      <c s="33"/>
      <c r="O17">
        <f>(I17*21)/100</f>
      </c>
      <c t="s">
        <v>26</v>
      </c>
    </row>
    <row r="18" spans="1:5" ht="12.75">
      <c r="A18" s="36" t="s">
        <v>56</v>
      </c>
      <c r="E18" s="37" t="s">
        <v>899</v>
      </c>
    </row>
    <row r="19" spans="1:5" ht="12.75">
      <c r="A19" s="38" t="s">
        <v>58</v>
      </c>
      <c r="E19" s="39" t="s">
        <v>900</v>
      </c>
    </row>
    <row r="20" spans="1:5" ht="12.75">
      <c r="A20" t="s">
        <v>60</v>
      </c>
      <c r="E20" s="37" t="s">
        <v>63</v>
      </c>
    </row>
    <row r="21" spans="1:16" ht="12.75">
      <c r="A21" s="26" t="s">
        <v>51</v>
      </c>
      <c s="31" t="s">
        <v>272</v>
      </c>
      <c s="31" t="s">
        <v>901</v>
      </c>
      <c s="26" t="s">
        <v>53</v>
      </c>
      <c s="32" t="s">
        <v>902</v>
      </c>
      <c s="33" t="s">
        <v>131</v>
      </c>
      <c s="34">
        <v>1090</v>
      </c>
      <c s="35">
        <v>0</v>
      </c>
      <c s="35">
        <f>ROUND(ROUND(H21,2)*ROUND(G21,3),2)</f>
      </c>
      <c s="33"/>
      <c r="O21">
        <f>(I21*21)/100</f>
      </c>
      <c t="s">
        <v>26</v>
      </c>
    </row>
    <row r="22" spans="1:5" ht="12.75">
      <c r="A22" s="36" t="s">
        <v>56</v>
      </c>
      <c r="E22" s="37" t="s">
        <v>903</v>
      </c>
    </row>
    <row r="23" spans="1:5" ht="12.75">
      <c r="A23" s="38" t="s">
        <v>58</v>
      </c>
      <c r="E23" s="39" t="s">
        <v>900</v>
      </c>
    </row>
    <row r="24" spans="1:5" ht="12.75">
      <c r="A24" t="s">
        <v>60</v>
      </c>
      <c r="E24" s="37" t="s">
        <v>63</v>
      </c>
    </row>
    <row r="25" spans="1:16" ht="12.75">
      <c r="A25" s="26" t="s">
        <v>51</v>
      </c>
      <c s="31" t="s">
        <v>279</v>
      </c>
      <c s="31" t="s">
        <v>904</v>
      </c>
      <c s="26" t="s">
        <v>53</v>
      </c>
      <c s="32" t="s">
        <v>905</v>
      </c>
      <c s="33" t="s">
        <v>131</v>
      </c>
      <c s="34">
        <v>865</v>
      </c>
      <c s="35">
        <v>0</v>
      </c>
      <c s="35">
        <f>ROUND(ROUND(H25,2)*ROUND(G25,3),2)</f>
      </c>
      <c s="33"/>
      <c r="O25">
        <f>(I25*21)/100</f>
      </c>
      <c t="s">
        <v>26</v>
      </c>
    </row>
    <row r="26" spans="1:5" ht="12.75">
      <c r="A26" s="36" t="s">
        <v>56</v>
      </c>
      <c r="E26" s="37" t="s">
        <v>892</v>
      </c>
    </row>
    <row r="27" spans="1:5" ht="12.75">
      <c r="A27" s="38" t="s">
        <v>58</v>
      </c>
      <c r="E27" s="39" t="s">
        <v>906</v>
      </c>
    </row>
    <row r="28" spans="1:5" ht="12.75">
      <c r="A28" t="s">
        <v>60</v>
      </c>
      <c r="E28" s="37" t="s">
        <v>63</v>
      </c>
    </row>
    <row r="29" spans="1:16" ht="12.75">
      <c r="A29" s="26" t="s">
        <v>51</v>
      </c>
      <c s="31" t="s">
        <v>285</v>
      </c>
      <c s="31" t="s">
        <v>907</v>
      </c>
      <c s="26" t="s">
        <v>53</v>
      </c>
      <c s="32" t="s">
        <v>905</v>
      </c>
      <c s="33" t="s">
        <v>131</v>
      </c>
      <c s="34">
        <v>225</v>
      </c>
      <c s="35">
        <v>0</v>
      </c>
      <c s="35">
        <f>ROUND(ROUND(H29,2)*ROUND(G29,3),2)</f>
      </c>
      <c s="33"/>
      <c r="O29">
        <f>(I29*21)/100</f>
      </c>
      <c t="s">
        <v>26</v>
      </c>
    </row>
    <row r="30" spans="1:5" ht="12.75">
      <c r="A30" s="36" t="s">
        <v>56</v>
      </c>
      <c r="E30" s="37" t="s">
        <v>908</v>
      </c>
    </row>
    <row r="31" spans="1:5" ht="12.75">
      <c r="A31" s="38" t="s">
        <v>58</v>
      </c>
      <c r="E31" s="39" t="s">
        <v>909</v>
      </c>
    </row>
    <row r="32" spans="1:5" ht="12.75">
      <c r="A32" t="s">
        <v>60</v>
      </c>
      <c r="E32" s="37" t="s">
        <v>63</v>
      </c>
    </row>
    <row r="33" spans="1:16" ht="12.75">
      <c r="A33" s="26" t="s">
        <v>51</v>
      </c>
      <c s="31" t="s">
        <v>291</v>
      </c>
      <c s="31" t="s">
        <v>910</v>
      </c>
      <c s="26" t="s">
        <v>53</v>
      </c>
      <c s="32" t="s">
        <v>911</v>
      </c>
      <c s="33" t="s">
        <v>102</v>
      </c>
      <c s="34">
        <v>216.788</v>
      </c>
      <c s="35">
        <v>0</v>
      </c>
      <c s="35">
        <f>ROUND(ROUND(H33,2)*ROUND(G33,3),2)</f>
      </c>
      <c s="33"/>
      <c r="O33">
        <f>(I33*21)/100</f>
      </c>
      <c t="s">
        <v>26</v>
      </c>
    </row>
    <row r="34" spans="1:5" ht="12.75">
      <c r="A34" s="36" t="s">
        <v>56</v>
      </c>
      <c r="E34" s="37" t="s">
        <v>912</v>
      </c>
    </row>
    <row r="35" spans="1:5" ht="25.5">
      <c r="A35" s="38" t="s">
        <v>58</v>
      </c>
      <c r="E35" s="39" t="s">
        <v>913</v>
      </c>
    </row>
    <row r="36" spans="1:5" ht="12.75">
      <c r="A36" t="s">
        <v>60</v>
      </c>
      <c r="E36" s="37" t="s">
        <v>63</v>
      </c>
    </row>
    <row r="37" spans="1:16" ht="12.75">
      <c r="A37" s="26" t="s">
        <v>51</v>
      </c>
      <c s="31" t="s">
        <v>296</v>
      </c>
      <c s="31" t="s">
        <v>914</v>
      </c>
      <c s="26" t="s">
        <v>53</v>
      </c>
      <c s="32" t="s">
        <v>915</v>
      </c>
      <c s="33" t="s">
        <v>111</v>
      </c>
      <c s="34">
        <v>253.4</v>
      </c>
      <c s="35">
        <v>0</v>
      </c>
      <c s="35">
        <f>ROUND(ROUND(H37,2)*ROUND(G37,3),2)</f>
      </c>
      <c s="33"/>
      <c r="O37">
        <f>(I37*21)/100</f>
      </c>
      <c t="s">
        <v>26</v>
      </c>
    </row>
    <row r="38" spans="1:5" ht="12.75">
      <c r="A38" s="36" t="s">
        <v>56</v>
      </c>
      <c r="E38" s="37" t="s">
        <v>916</v>
      </c>
    </row>
    <row r="39" spans="1:5" ht="25.5">
      <c r="A39" s="38" t="s">
        <v>58</v>
      </c>
      <c r="E39" s="39" t="s">
        <v>917</v>
      </c>
    </row>
    <row r="40" spans="1:5" ht="12.75">
      <c r="A40" t="s">
        <v>60</v>
      </c>
      <c r="E40" s="37" t="s">
        <v>63</v>
      </c>
    </row>
    <row r="41" spans="1:16" ht="12.75">
      <c r="A41" s="26" t="s">
        <v>51</v>
      </c>
      <c s="31" t="s">
        <v>302</v>
      </c>
      <c s="31" t="s">
        <v>918</v>
      </c>
      <c s="26" t="s">
        <v>53</v>
      </c>
      <c s="32" t="s">
        <v>915</v>
      </c>
      <c s="33" t="s">
        <v>117</v>
      </c>
      <c s="34">
        <v>38.01</v>
      </c>
      <c s="35">
        <v>0</v>
      </c>
      <c s="35">
        <f>ROUND(ROUND(H41,2)*ROUND(G41,3),2)</f>
      </c>
      <c s="33"/>
      <c r="O41">
        <f>(I41*21)/100</f>
      </c>
      <c t="s">
        <v>26</v>
      </c>
    </row>
    <row r="42" spans="1:5" ht="12.75">
      <c r="A42" s="36" t="s">
        <v>56</v>
      </c>
      <c r="E42" s="37" t="s">
        <v>919</v>
      </c>
    </row>
    <row r="43" spans="1:5" ht="25.5">
      <c r="A43" s="38" t="s">
        <v>58</v>
      </c>
      <c r="E43" s="39" t="s">
        <v>920</v>
      </c>
    </row>
    <row r="44" spans="1:5" ht="12.75">
      <c r="A44" t="s">
        <v>60</v>
      </c>
      <c r="E44" s="37" t="s">
        <v>63</v>
      </c>
    </row>
    <row r="45" spans="1:16" ht="12.75">
      <c r="A45" s="26" t="s">
        <v>51</v>
      </c>
      <c s="31" t="s">
        <v>307</v>
      </c>
      <c s="31" t="s">
        <v>921</v>
      </c>
      <c s="26" t="s">
        <v>53</v>
      </c>
      <c s="32" t="s">
        <v>915</v>
      </c>
      <c s="33" t="s">
        <v>111</v>
      </c>
      <c s="34">
        <v>415.25</v>
      </c>
      <c s="35">
        <v>0</v>
      </c>
      <c s="35">
        <f>ROUND(ROUND(H45,2)*ROUND(G45,3),2)</f>
      </c>
      <c s="33"/>
      <c r="O45">
        <f>(I45*21)/100</f>
      </c>
      <c t="s">
        <v>26</v>
      </c>
    </row>
    <row r="46" spans="1:5" ht="12.75">
      <c r="A46" s="36" t="s">
        <v>56</v>
      </c>
      <c r="E46" s="37" t="s">
        <v>922</v>
      </c>
    </row>
    <row r="47" spans="1:5" ht="12.75">
      <c r="A47" s="38" t="s">
        <v>58</v>
      </c>
      <c r="E47" s="39" t="s">
        <v>923</v>
      </c>
    </row>
    <row r="48" spans="1:5" ht="12.75">
      <c r="A48" t="s">
        <v>60</v>
      </c>
      <c r="E48" s="37" t="s">
        <v>63</v>
      </c>
    </row>
    <row r="49" spans="1:16" ht="12.75">
      <c r="A49" s="26" t="s">
        <v>51</v>
      </c>
      <c s="31" t="s">
        <v>313</v>
      </c>
      <c s="31" t="s">
        <v>924</v>
      </c>
      <c s="26" t="s">
        <v>53</v>
      </c>
      <c s="32" t="s">
        <v>925</v>
      </c>
      <c s="33" t="s">
        <v>117</v>
      </c>
      <c s="34">
        <v>5.125</v>
      </c>
      <c s="35">
        <v>0</v>
      </c>
      <c s="35">
        <f>ROUND(ROUND(H49,2)*ROUND(G49,3),2)</f>
      </c>
      <c s="33"/>
      <c r="O49">
        <f>(I49*21)/100</f>
      </c>
      <c t="s">
        <v>26</v>
      </c>
    </row>
    <row r="50" spans="1:5" ht="12.75">
      <c r="A50" s="36" t="s">
        <v>56</v>
      </c>
      <c r="E50" s="37" t="s">
        <v>926</v>
      </c>
    </row>
    <row r="51" spans="1:5" ht="12.75">
      <c r="A51" s="38" t="s">
        <v>58</v>
      </c>
      <c r="E51" s="39" t="s">
        <v>927</v>
      </c>
    </row>
    <row r="52" spans="1:5" ht="12.75">
      <c r="A52" t="s">
        <v>60</v>
      </c>
      <c r="E52" s="37" t="s">
        <v>63</v>
      </c>
    </row>
    <row r="53" spans="1:16" ht="12.75">
      <c r="A53" s="26" t="s">
        <v>51</v>
      </c>
      <c s="31" t="s">
        <v>861</v>
      </c>
      <c s="31" t="s">
        <v>928</v>
      </c>
      <c s="26" t="s">
        <v>929</v>
      </c>
      <c s="32" t="s">
        <v>925</v>
      </c>
      <c s="33" t="s">
        <v>117</v>
      </c>
      <c s="34">
        <v>12.3</v>
      </c>
      <c s="35">
        <v>0</v>
      </c>
      <c s="35">
        <f>ROUND(ROUND(H53,2)*ROUND(G53,3),2)</f>
      </c>
      <c s="33"/>
      <c r="O53">
        <f>(I53*21)/100</f>
      </c>
      <c t="s">
        <v>26</v>
      </c>
    </row>
    <row r="54" spans="1:5" ht="12.75">
      <c r="A54" s="36" t="s">
        <v>56</v>
      </c>
      <c r="E54" s="37" t="s">
        <v>930</v>
      </c>
    </row>
    <row r="55" spans="1:5" ht="12.75">
      <c r="A55" s="38" t="s">
        <v>58</v>
      </c>
      <c r="E55" s="39" t="s">
        <v>931</v>
      </c>
    </row>
    <row r="56" spans="1:5" ht="12.75">
      <c r="A56" t="s">
        <v>60</v>
      </c>
      <c r="E56" s="37" t="s">
        <v>63</v>
      </c>
    </row>
    <row r="57" spans="1:16" ht="12.75">
      <c r="A57" s="26" t="s">
        <v>51</v>
      </c>
      <c s="31" t="s">
        <v>865</v>
      </c>
      <c s="31" t="s">
        <v>928</v>
      </c>
      <c s="26" t="s">
        <v>932</v>
      </c>
      <c s="32" t="s">
        <v>925</v>
      </c>
      <c s="33" t="s">
        <v>117</v>
      </c>
      <c s="34">
        <v>3.075</v>
      </c>
      <c s="35">
        <v>0</v>
      </c>
      <c s="35">
        <f>ROUND(ROUND(H57,2)*ROUND(G57,3),2)</f>
      </c>
      <c s="33"/>
      <c r="O57">
        <f>(I57*21)/100</f>
      </c>
      <c t="s">
        <v>26</v>
      </c>
    </row>
    <row r="58" spans="1:5" ht="12.75">
      <c r="A58" s="36" t="s">
        <v>56</v>
      </c>
      <c r="E58" s="37" t="s">
        <v>930</v>
      </c>
    </row>
    <row r="59" spans="1:5" ht="12.75">
      <c r="A59" s="38" t="s">
        <v>58</v>
      </c>
      <c r="E59" s="39" t="s">
        <v>933</v>
      </c>
    </row>
    <row r="60" spans="1:5" ht="12.75">
      <c r="A60" t="s">
        <v>60</v>
      </c>
      <c r="E60" s="37" t="s">
        <v>63</v>
      </c>
    </row>
    <row r="61" spans="1:16" ht="12.75">
      <c r="A61" s="26" t="s">
        <v>51</v>
      </c>
      <c s="31" t="s">
        <v>871</v>
      </c>
      <c s="31" t="s">
        <v>934</v>
      </c>
      <c s="26" t="s">
        <v>53</v>
      </c>
      <c s="32" t="s">
        <v>935</v>
      </c>
      <c s="33" t="s">
        <v>111</v>
      </c>
      <c s="34">
        <v>20.5</v>
      </c>
      <c s="35">
        <v>0</v>
      </c>
      <c s="35">
        <f>ROUND(ROUND(H61,2)*ROUND(G61,3),2)</f>
      </c>
      <c s="33"/>
      <c r="O61">
        <f>(I61*21)/100</f>
      </c>
      <c t="s">
        <v>26</v>
      </c>
    </row>
    <row r="62" spans="1:5" ht="12.75">
      <c r="A62" s="36" t="s">
        <v>56</v>
      </c>
      <c r="E62" s="37" t="s">
        <v>63</v>
      </c>
    </row>
    <row r="63" spans="1:5" ht="12.75">
      <c r="A63" s="38" t="s">
        <v>58</v>
      </c>
      <c r="E63" s="39" t="s">
        <v>936</v>
      </c>
    </row>
    <row r="64" spans="1:5" ht="12.75">
      <c r="A64" t="s">
        <v>60</v>
      </c>
      <c r="E64" s="37" t="s">
        <v>63</v>
      </c>
    </row>
    <row r="65" spans="1:16" ht="12.75">
      <c r="A65" s="26" t="s">
        <v>51</v>
      </c>
      <c s="31" t="s">
        <v>872</v>
      </c>
      <c s="31" t="s">
        <v>934</v>
      </c>
      <c s="26" t="s">
        <v>929</v>
      </c>
      <c s="32" t="s">
        <v>937</v>
      </c>
      <c s="33" t="s">
        <v>111</v>
      </c>
      <c s="34">
        <v>52</v>
      </c>
      <c s="35">
        <v>0</v>
      </c>
      <c s="35">
        <f>ROUND(ROUND(H65,2)*ROUND(G65,3),2)</f>
      </c>
      <c s="33"/>
      <c r="O65">
        <f>(I65*21)/100</f>
      </c>
      <c t="s">
        <v>26</v>
      </c>
    </row>
    <row r="66" spans="1:5" ht="12.75">
      <c r="A66" s="36" t="s">
        <v>56</v>
      </c>
      <c r="E66" s="37" t="s">
        <v>938</v>
      </c>
    </row>
    <row r="67" spans="1:5" ht="12.75">
      <c r="A67" s="38" t="s">
        <v>58</v>
      </c>
      <c r="E67" s="39" t="s">
        <v>939</v>
      </c>
    </row>
    <row r="68" spans="1:5" ht="12.75">
      <c r="A68" t="s">
        <v>60</v>
      </c>
      <c r="E68" s="37" t="s">
        <v>63</v>
      </c>
    </row>
    <row r="69" spans="1:16" ht="12.75">
      <c r="A69" s="26" t="s">
        <v>51</v>
      </c>
      <c s="31" t="s">
        <v>874</v>
      </c>
      <c s="31" t="s">
        <v>934</v>
      </c>
      <c s="26" t="s">
        <v>932</v>
      </c>
      <c s="32" t="s">
        <v>937</v>
      </c>
      <c s="33" t="s">
        <v>111</v>
      </c>
      <c s="34">
        <v>30</v>
      </c>
      <c s="35">
        <v>0</v>
      </c>
      <c s="35">
        <f>ROUND(ROUND(H69,2)*ROUND(G69,3),2)</f>
      </c>
      <c s="33"/>
      <c r="O69">
        <f>(I69*21)/100</f>
      </c>
      <c t="s">
        <v>26</v>
      </c>
    </row>
    <row r="70" spans="1:5" ht="12.75">
      <c r="A70" s="36" t="s">
        <v>56</v>
      </c>
      <c r="E70" s="37" t="s">
        <v>940</v>
      </c>
    </row>
    <row r="71" spans="1:5" ht="12.75">
      <c r="A71" s="38" t="s">
        <v>58</v>
      </c>
      <c r="E71" s="39" t="s">
        <v>941</v>
      </c>
    </row>
    <row r="72" spans="1:5" ht="12.75">
      <c r="A72" t="s">
        <v>60</v>
      </c>
      <c r="E72" s="37" t="s">
        <v>63</v>
      </c>
    </row>
    <row r="73" spans="1:16" ht="12.75">
      <c r="A73" s="26" t="s">
        <v>51</v>
      </c>
      <c s="31" t="s">
        <v>878</v>
      </c>
      <c s="31" t="s">
        <v>942</v>
      </c>
      <c s="26" t="s">
        <v>53</v>
      </c>
      <c s="32" t="s">
        <v>943</v>
      </c>
      <c s="33" t="s">
        <v>111</v>
      </c>
      <c s="34">
        <v>20.5</v>
      </c>
      <c s="35">
        <v>0</v>
      </c>
      <c s="35">
        <f>ROUND(ROUND(H73,2)*ROUND(G73,3),2)</f>
      </c>
      <c s="33"/>
      <c r="O73">
        <f>(I73*21)/100</f>
      </c>
      <c t="s">
        <v>26</v>
      </c>
    </row>
    <row r="74" spans="1:5" ht="12.75">
      <c r="A74" s="36" t="s">
        <v>56</v>
      </c>
      <c r="E74" s="37" t="s">
        <v>63</v>
      </c>
    </row>
    <row r="75" spans="1:5" ht="12.75">
      <c r="A75" s="38" t="s">
        <v>58</v>
      </c>
      <c r="E75" s="39" t="s">
        <v>936</v>
      </c>
    </row>
    <row r="76" spans="1:5" ht="12.75">
      <c r="A76" t="s">
        <v>60</v>
      </c>
      <c r="E76" s="37" t="s">
        <v>63</v>
      </c>
    </row>
    <row r="77" spans="1:16" ht="12.75">
      <c r="A77" s="26" t="s">
        <v>51</v>
      </c>
      <c s="31" t="s">
        <v>883</v>
      </c>
      <c s="31" t="s">
        <v>944</v>
      </c>
      <c s="26" t="s">
        <v>53</v>
      </c>
      <c s="32" t="s">
        <v>945</v>
      </c>
      <c s="33" t="s">
        <v>111</v>
      </c>
      <c s="34">
        <v>20.5</v>
      </c>
      <c s="35">
        <v>0</v>
      </c>
      <c s="35">
        <f>ROUND(ROUND(H77,2)*ROUND(G77,3),2)</f>
      </c>
      <c s="33"/>
      <c r="O77">
        <f>(I77*21)/100</f>
      </c>
      <c t="s">
        <v>26</v>
      </c>
    </row>
    <row r="78" spans="1:5" ht="12.75">
      <c r="A78" s="36" t="s">
        <v>56</v>
      </c>
      <c r="E78" s="37" t="s">
        <v>63</v>
      </c>
    </row>
    <row r="79" spans="1:5" ht="12.75">
      <c r="A79" s="38" t="s">
        <v>58</v>
      </c>
      <c r="E79" s="39" t="s">
        <v>936</v>
      </c>
    </row>
    <row r="80" spans="1:5" ht="12.75">
      <c r="A80" t="s">
        <v>60</v>
      </c>
      <c r="E80" s="37" t="s">
        <v>63</v>
      </c>
    </row>
    <row r="81" spans="1:16" ht="12.75">
      <c r="A81" s="26" t="s">
        <v>51</v>
      </c>
      <c s="31" t="s">
        <v>946</v>
      </c>
      <c s="31" t="s">
        <v>947</v>
      </c>
      <c s="26" t="s">
        <v>53</v>
      </c>
      <c s="32" t="s">
        <v>948</v>
      </c>
      <c s="33" t="s">
        <v>111</v>
      </c>
      <c s="34">
        <v>20.5</v>
      </c>
      <c s="35">
        <v>0</v>
      </c>
      <c s="35">
        <f>ROUND(ROUND(H81,2)*ROUND(G81,3),2)</f>
      </c>
      <c s="33"/>
      <c r="O81">
        <f>(I81*21)/100</f>
      </c>
      <c t="s">
        <v>26</v>
      </c>
    </row>
    <row r="82" spans="1:5" ht="12.75">
      <c r="A82" s="36" t="s">
        <v>56</v>
      </c>
      <c r="E82" s="37" t="s">
        <v>63</v>
      </c>
    </row>
    <row r="83" spans="1:5" ht="12.75">
      <c r="A83" s="38" t="s">
        <v>58</v>
      </c>
      <c r="E83" s="39" t="s">
        <v>936</v>
      </c>
    </row>
    <row r="84" spans="1:5" ht="12.75">
      <c r="A84" t="s">
        <v>60</v>
      </c>
      <c r="E84" s="37" t="s">
        <v>63</v>
      </c>
    </row>
    <row r="85" spans="1:16" ht="12.75">
      <c r="A85" s="26" t="s">
        <v>51</v>
      </c>
      <c s="31" t="s">
        <v>949</v>
      </c>
      <c s="31" t="s">
        <v>950</v>
      </c>
      <c s="26" t="s">
        <v>53</v>
      </c>
      <c s="32" t="s">
        <v>951</v>
      </c>
      <c s="33" t="s">
        <v>952</v>
      </c>
      <c s="34">
        <v>1.09</v>
      </c>
      <c s="35">
        <v>0</v>
      </c>
      <c s="35">
        <f>ROUND(ROUND(H85,2)*ROUND(G85,3),2)</f>
      </c>
      <c s="33"/>
      <c r="O85">
        <f>(I85*21)/100</f>
      </c>
      <c t="s">
        <v>26</v>
      </c>
    </row>
    <row r="86" spans="1:5" ht="12.75">
      <c r="A86" s="36" t="s">
        <v>56</v>
      </c>
      <c r="E86" s="37" t="s">
        <v>953</v>
      </c>
    </row>
    <row r="87" spans="1:5" ht="12.75">
      <c r="A87" s="38" t="s">
        <v>58</v>
      </c>
      <c r="E87" s="39" t="s">
        <v>954</v>
      </c>
    </row>
    <row r="88" spans="1:5" ht="12.75">
      <c r="A88" t="s">
        <v>60</v>
      </c>
      <c r="E88" s="37" t="s">
        <v>63</v>
      </c>
    </row>
    <row r="89" spans="1:16" ht="12.75">
      <c r="A89" s="26" t="s">
        <v>51</v>
      </c>
      <c s="31" t="s">
        <v>955</v>
      </c>
      <c s="31" t="s">
        <v>956</v>
      </c>
      <c s="26" t="s">
        <v>53</v>
      </c>
      <c s="32" t="s">
        <v>957</v>
      </c>
      <c s="33" t="s">
        <v>117</v>
      </c>
      <c s="34">
        <v>38.01</v>
      </c>
      <c s="35">
        <v>0</v>
      </c>
      <c s="35">
        <f>ROUND(ROUND(H89,2)*ROUND(G89,3),2)</f>
      </c>
      <c s="33"/>
      <c r="O89">
        <f>(I89*21)/100</f>
      </c>
      <c t="s">
        <v>26</v>
      </c>
    </row>
    <row r="90" spans="1:5" ht="12.75">
      <c r="A90" s="36" t="s">
        <v>56</v>
      </c>
      <c r="E90" s="37" t="s">
        <v>958</v>
      </c>
    </row>
    <row r="91" spans="1:5" ht="25.5">
      <c r="A91" s="38" t="s">
        <v>58</v>
      </c>
      <c r="E91" s="39" t="s">
        <v>920</v>
      </c>
    </row>
    <row r="92" spans="1:5" ht="12.75">
      <c r="A92" t="s">
        <v>60</v>
      </c>
      <c r="E92" s="37" t="s">
        <v>63</v>
      </c>
    </row>
    <row r="93" spans="1:16" ht="12.75">
      <c r="A93" s="26" t="s">
        <v>51</v>
      </c>
      <c s="31" t="s">
        <v>959</v>
      </c>
      <c s="31" t="s">
        <v>960</v>
      </c>
      <c s="26" t="s">
        <v>53</v>
      </c>
      <c s="32" t="s">
        <v>110</v>
      </c>
      <c s="33" t="s">
        <v>111</v>
      </c>
      <c s="34">
        <v>253.4</v>
      </c>
      <c s="35">
        <v>0</v>
      </c>
      <c s="35">
        <f>ROUND(ROUND(H93,2)*ROUND(G93,3),2)</f>
      </c>
      <c s="33"/>
      <c r="O93">
        <f>(I93*21)/100</f>
      </c>
      <c t="s">
        <v>26</v>
      </c>
    </row>
    <row r="94" spans="1:5" ht="12.75">
      <c r="A94" s="36" t="s">
        <v>56</v>
      </c>
      <c r="E94" s="37" t="s">
        <v>961</v>
      </c>
    </row>
    <row r="95" spans="1:5" ht="25.5">
      <c r="A95" s="38" t="s">
        <v>58</v>
      </c>
      <c r="E95" s="39" t="s">
        <v>917</v>
      </c>
    </row>
    <row r="96" spans="1:5" ht="12.75">
      <c r="A96" t="s">
        <v>60</v>
      </c>
      <c r="E96" s="37" t="s">
        <v>63</v>
      </c>
    </row>
    <row r="97" spans="1:16" ht="12.75">
      <c r="A97" s="26" t="s">
        <v>51</v>
      </c>
      <c s="31" t="s">
        <v>962</v>
      </c>
      <c s="31" t="s">
        <v>963</v>
      </c>
      <c s="26" t="s">
        <v>929</v>
      </c>
      <c s="32" t="s">
        <v>964</v>
      </c>
      <c s="33" t="s">
        <v>111</v>
      </c>
      <c s="34">
        <v>52</v>
      </c>
      <c s="35">
        <v>0</v>
      </c>
      <c s="35">
        <f>ROUND(ROUND(H97,2)*ROUND(G97,3),2)</f>
      </c>
      <c s="33"/>
      <c r="O97">
        <f>(I97*21)/100</f>
      </c>
      <c t="s">
        <v>26</v>
      </c>
    </row>
    <row r="98" spans="1:5" ht="12.75">
      <c r="A98" s="36" t="s">
        <v>56</v>
      </c>
      <c r="E98" s="37" t="s">
        <v>965</v>
      </c>
    </row>
    <row r="99" spans="1:5" ht="12.75">
      <c r="A99" s="38" t="s">
        <v>58</v>
      </c>
      <c r="E99" s="39" t="s">
        <v>939</v>
      </c>
    </row>
    <row r="100" spans="1:5" ht="12.75">
      <c r="A100" t="s">
        <v>60</v>
      </c>
      <c r="E100" s="37" t="s">
        <v>63</v>
      </c>
    </row>
    <row r="101" spans="1:16" ht="12.75">
      <c r="A101" s="26" t="s">
        <v>51</v>
      </c>
      <c s="31" t="s">
        <v>966</v>
      </c>
      <c s="31" t="s">
        <v>963</v>
      </c>
      <c s="26" t="s">
        <v>932</v>
      </c>
      <c s="32" t="s">
        <v>964</v>
      </c>
      <c s="33" t="s">
        <v>111</v>
      </c>
      <c s="34">
        <v>30</v>
      </c>
      <c s="35">
        <v>0</v>
      </c>
      <c s="35">
        <f>ROUND(ROUND(H101,2)*ROUND(G101,3),2)</f>
      </c>
      <c s="33"/>
      <c r="O101">
        <f>(I101*21)/100</f>
      </c>
      <c t="s">
        <v>26</v>
      </c>
    </row>
    <row r="102" spans="1:5" ht="12.75">
      <c r="A102" s="36" t="s">
        <v>56</v>
      </c>
      <c r="E102" s="37" t="s">
        <v>967</v>
      </c>
    </row>
    <row r="103" spans="1:5" ht="12.75">
      <c r="A103" s="38" t="s">
        <v>58</v>
      </c>
      <c r="E103" s="39" t="s">
        <v>941</v>
      </c>
    </row>
    <row r="104" spans="1:5" ht="12.75">
      <c r="A104" t="s">
        <v>60</v>
      </c>
      <c r="E104" s="37" t="s">
        <v>63</v>
      </c>
    </row>
    <row r="105" spans="1:16" ht="12.75">
      <c r="A105" s="26" t="s">
        <v>51</v>
      </c>
      <c s="31" t="s">
        <v>968</v>
      </c>
      <c s="31" t="s">
        <v>969</v>
      </c>
      <c s="26" t="s">
        <v>53</v>
      </c>
      <c s="32" t="s">
        <v>970</v>
      </c>
      <c s="33" t="s">
        <v>111</v>
      </c>
      <c s="34">
        <v>41</v>
      </c>
      <c s="35">
        <v>0</v>
      </c>
      <c s="35">
        <f>ROUND(ROUND(H105,2)*ROUND(G105,3),2)</f>
      </c>
      <c s="33"/>
      <c r="O105">
        <f>(I105*21)/100</f>
      </c>
      <c t="s">
        <v>26</v>
      </c>
    </row>
    <row r="106" spans="1:5" ht="12.75">
      <c r="A106" s="36" t="s">
        <v>56</v>
      </c>
      <c r="E106" s="37" t="s">
        <v>971</v>
      </c>
    </row>
    <row r="107" spans="1:5" ht="12.75">
      <c r="A107" s="38" t="s">
        <v>58</v>
      </c>
      <c r="E107" s="39" t="s">
        <v>972</v>
      </c>
    </row>
    <row r="108" spans="1:5" ht="12.75">
      <c r="A108" t="s">
        <v>60</v>
      </c>
      <c r="E108" s="37" t="s">
        <v>63</v>
      </c>
    </row>
    <row r="109" spans="1:16" ht="12.75">
      <c r="A109" s="26" t="s">
        <v>51</v>
      </c>
      <c s="31" t="s">
        <v>973</v>
      </c>
      <c s="31" t="s">
        <v>974</v>
      </c>
      <c s="26" t="s">
        <v>53</v>
      </c>
      <c s="32" t="s">
        <v>975</v>
      </c>
      <c s="33" t="s">
        <v>131</v>
      </c>
      <c s="34">
        <v>82</v>
      </c>
      <c s="35">
        <v>0</v>
      </c>
      <c s="35">
        <f>ROUND(ROUND(H109,2)*ROUND(G109,3),2)</f>
      </c>
      <c s="33"/>
      <c r="O109">
        <f>(I109*21)/100</f>
      </c>
      <c t="s">
        <v>26</v>
      </c>
    </row>
    <row r="110" spans="1:5" ht="12.75">
      <c r="A110" s="36" t="s">
        <v>56</v>
      </c>
      <c r="E110" s="37" t="s">
        <v>976</v>
      </c>
    </row>
    <row r="111" spans="1:5" ht="12.75">
      <c r="A111" s="38" t="s">
        <v>58</v>
      </c>
      <c r="E111" s="39" t="s">
        <v>977</v>
      </c>
    </row>
    <row r="112" spans="1:5" ht="12.75">
      <c r="A112" t="s">
        <v>60</v>
      </c>
      <c r="E112" s="37" t="s">
        <v>63</v>
      </c>
    </row>
    <row r="113" spans="1:16" ht="12.75">
      <c r="A113" s="26" t="s">
        <v>51</v>
      </c>
      <c s="31" t="s">
        <v>978</v>
      </c>
      <c s="31" t="s">
        <v>979</v>
      </c>
      <c s="26" t="s">
        <v>929</v>
      </c>
      <c s="32" t="s">
        <v>980</v>
      </c>
      <c s="33" t="s">
        <v>131</v>
      </c>
      <c s="34">
        <v>14</v>
      </c>
      <c s="35">
        <v>0</v>
      </c>
      <c s="35">
        <f>ROUND(ROUND(H113,2)*ROUND(G113,3),2)</f>
      </c>
      <c s="33"/>
      <c r="O113">
        <f>(I113*21)/100</f>
      </c>
      <c t="s">
        <v>26</v>
      </c>
    </row>
    <row r="114" spans="1:5" ht="12.75">
      <c r="A114" s="36" t="s">
        <v>56</v>
      </c>
      <c r="E114" s="37" t="s">
        <v>981</v>
      </c>
    </row>
    <row r="115" spans="1:5" ht="12.75">
      <c r="A115" s="38" t="s">
        <v>58</v>
      </c>
      <c r="E115" s="39" t="s">
        <v>982</v>
      </c>
    </row>
    <row r="116" spans="1:5" ht="12.75">
      <c r="A116" t="s">
        <v>60</v>
      </c>
      <c r="E116" s="37" t="s">
        <v>63</v>
      </c>
    </row>
    <row r="117" spans="1:16" ht="12.75">
      <c r="A117" s="26" t="s">
        <v>51</v>
      </c>
      <c s="31" t="s">
        <v>983</v>
      </c>
      <c s="31" t="s">
        <v>979</v>
      </c>
      <c s="26" t="s">
        <v>932</v>
      </c>
      <c s="32" t="s">
        <v>984</v>
      </c>
      <c s="33" t="s">
        <v>131</v>
      </c>
      <c s="34">
        <v>14</v>
      </c>
      <c s="35">
        <v>0</v>
      </c>
      <c s="35">
        <f>ROUND(ROUND(H117,2)*ROUND(G117,3),2)</f>
      </c>
      <c s="33"/>
      <c r="O117">
        <f>(I117*21)/100</f>
      </c>
      <c t="s">
        <v>26</v>
      </c>
    </row>
    <row r="118" spans="1:5" ht="12.75">
      <c r="A118" s="36" t="s">
        <v>56</v>
      </c>
      <c r="E118" s="37" t="s">
        <v>985</v>
      </c>
    </row>
    <row r="119" spans="1:5" ht="12.75">
      <c r="A119" s="38" t="s">
        <v>58</v>
      </c>
      <c r="E119" s="39" t="s">
        <v>982</v>
      </c>
    </row>
    <row r="120" spans="1:5" ht="12.75">
      <c r="A120" t="s">
        <v>60</v>
      </c>
      <c r="E120" s="37" t="s">
        <v>63</v>
      </c>
    </row>
    <row r="121" spans="1:16" ht="12.75">
      <c r="A121" s="26" t="s">
        <v>51</v>
      </c>
      <c s="31" t="s">
        <v>986</v>
      </c>
      <c s="31" t="s">
        <v>987</v>
      </c>
      <c s="26" t="s">
        <v>53</v>
      </c>
      <c s="32" t="s">
        <v>988</v>
      </c>
      <c s="33" t="s">
        <v>117</v>
      </c>
      <c s="34">
        <v>62</v>
      </c>
      <c s="35">
        <v>0</v>
      </c>
      <c s="35">
        <f>ROUND(ROUND(H121,2)*ROUND(G121,3),2)</f>
      </c>
      <c s="33"/>
      <c r="O121">
        <f>(I121*21)/100</f>
      </c>
      <c t="s">
        <v>26</v>
      </c>
    </row>
    <row r="122" spans="1:5" ht="12.75">
      <c r="A122" s="36" t="s">
        <v>56</v>
      </c>
      <c r="E122" s="37" t="s">
        <v>989</v>
      </c>
    </row>
    <row r="123" spans="1:5" ht="12.75">
      <c r="A123" s="38" t="s">
        <v>58</v>
      </c>
      <c r="E123" s="39" t="s">
        <v>990</v>
      </c>
    </row>
    <row r="124" spans="1:5" ht="12.75">
      <c r="A124" t="s">
        <v>60</v>
      </c>
      <c r="E124" s="37" t="s">
        <v>63</v>
      </c>
    </row>
    <row r="125" spans="1:16" ht="12.75">
      <c r="A125" s="26" t="s">
        <v>51</v>
      </c>
      <c s="31" t="s">
        <v>991</v>
      </c>
      <c s="31" t="s">
        <v>992</v>
      </c>
      <c s="26" t="s">
        <v>53</v>
      </c>
      <c s="32" t="s">
        <v>993</v>
      </c>
      <c s="33" t="s">
        <v>117</v>
      </c>
      <c s="34">
        <v>62</v>
      </c>
      <c s="35">
        <v>0</v>
      </c>
      <c s="35">
        <f>ROUND(ROUND(H125,2)*ROUND(G125,3),2)</f>
      </c>
      <c s="33"/>
      <c r="O125">
        <f>(I125*21)/100</f>
      </c>
      <c t="s">
        <v>26</v>
      </c>
    </row>
    <row r="126" spans="1:5" ht="12.75">
      <c r="A126" s="36" t="s">
        <v>56</v>
      </c>
      <c r="E126" s="37" t="s">
        <v>994</v>
      </c>
    </row>
    <row r="127" spans="1:5" ht="12.75">
      <c r="A127" s="38" t="s">
        <v>58</v>
      </c>
      <c r="E127" s="39" t="s">
        <v>990</v>
      </c>
    </row>
    <row r="128" spans="1:5" ht="12.75">
      <c r="A128" t="s">
        <v>60</v>
      </c>
      <c r="E128" s="37" t="s">
        <v>63</v>
      </c>
    </row>
    <row r="129" spans="1:16" ht="12.75">
      <c r="A129" s="26" t="s">
        <v>51</v>
      </c>
      <c s="31" t="s">
        <v>995</v>
      </c>
      <c s="31" t="s">
        <v>996</v>
      </c>
      <c s="26" t="s">
        <v>53</v>
      </c>
      <c s="32" t="s">
        <v>997</v>
      </c>
      <c s="33" t="s">
        <v>998</v>
      </c>
      <c s="34">
        <v>31</v>
      </c>
      <c s="35">
        <v>0</v>
      </c>
      <c s="35">
        <f>ROUND(ROUND(H129,2)*ROUND(G129,3),2)</f>
      </c>
      <c s="33"/>
      <c r="O129">
        <f>(I129*21)/100</f>
      </c>
      <c t="s">
        <v>26</v>
      </c>
    </row>
    <row r="130" spans="1:5" ht="12.75">
      <c r="A130" s="36" t="s">
        <v>56</v>
      </c>
      <c r="E130" s="37" t="s">
        <v>999</v>
      </c>
    </row>
    <row r="131" spans="1:5" ht="12.75">
      <c r="A131" s="38" t="s">
        <v>58</v>
      </c>
      <c r="E131" s="39" t="s">
        <v>1000</v>
      </c>
    </row>
    <row r="132" spans="1:5" ht="12.75">
      <c r="A132" t="s">
        <v>60</v>
      </c>
      <c r="E132" s="37" t="s">
        <v>63</v>
      </c>
    </row>
    <row r="133" spans="1:16" ht="12.75">
      <c r="A133" s="26" t="s">
        <v>51</v>
      </c>
      <c s="31" t="s">
        <v>1001</v>
      </c>
      <c s="31" t="s">
        <v>1002</v>
      </c>
      <c s="26" t="s">
        <v>53</v>
      </c>
      <c s="32" t="s">
        <v>1003</v>
      </c>
      <c s="33" t="s">
        <v>117</v>
      </c>
      <c s="34">
        <v>62</v>
      </c>
      <c s="35">
        <v>0</v>
      </c>
      <c s="35">
        <f>ROUND(ROUND(H133,2)*ROUND(G133,3),2)</f>
      </c>
      <c s="33"/>
      <c r="O133">
        <f>(I133*21)/100</f>
      </c>
      <c t="s">
        <v>26</v>
      </c>
    </row>
    <row r="134" spans="1:5" ht="12.75">
      <c r="A134" s="36" t="s">
        <v>56</v>
      </c>
      <c r="E134" s="37" t="s">
        <v>1004</v>
      </c>
    </row>
    <row r="135" spans="1:5" ht="12.75">
      <c r="A135" s="38" t="s">
        <v>58</v>
      </c>
      <c r="E135" s="39" t="s">
        <v>990</v>
      </c>
    </row>
    <row r="136" spans="1:5" ht="12.75">
      <c r="A136" t="s">
        <v>60</v>
      </c>
      <c r="E136" s="37" t="s">
        <v>63</v>
      </c>
    </row>
    <row r="137" spans="1:18" ht="12.75" customHeight="1">
      <c r="A137" s="6" t="s">
        <v>49</v>
      </c>
      <c s="6"/>
      <c s="42" t="s">
        <v>1001</v>
      </c>
      <c s="6"/>
      <c s="29" t="s">
        <v>1005</v>
      </c>
      <c s="6"/>
      <c s="6"/>
      <c s="6"/>
      <c s="43">
        <f>0+Q137</f>
      </c>
      <c s="6"/>
      <c r="O137">
        <f>0+R137</f>
      </c>
      <c r="Q137">
        <f>0+I138+I142+I146+I150+I154+I158+I162+I166+I170+I174+I178+I182+I186+I190+I194+I198+I202+I206+I210+I214+I218+I222+I226+I230+I234+I238+I242+I246+I250+I254+I258+I262+I266+I270+I274+I278+I282+I286+I290+I294+I298+I302+I306</f>
      </c>
      <c>
        <f>0+O138+O142+O146+O150+O154+O158+O162+O166+O170+O174+O178+O182+O186+O190+O194+O198+O202+O206+O210+O214+O218+O222+O226+O230+O234+O238+O242+O246+O250+O254+O258+O262+O266+O270+O274+O278+O282+O286+O290+O294+O298+O302+O306</f>
      </c>
    </row>
    <row r="138" spans="1:16" ht="12.75">
      <c r="A138" s="26" t="s">
        <v>51</v>
      </c>
      <c s="31" t="s">
        <v>32</v>
      </c>
      <c s="31" t="s">
        <v>1006</v>
      </c>
      <c s="26" t="s">
        <v>53</v>
      </c>
      <c s="32" t="s">
        <v>1007</v>
      </c>
      <c s="33" t="s">
        <v>998</v>
      </c>
      <c s="34">
        <v>30</v>
      </c>
      <c s="35">
        <v>0</v>
      </c>
      <c s="35">
        <f>ROUND(ROUND(H138,2)*ROUND(G138,3),2)</f>
      </c>
      <c s="33"/>
      <c r="O138">
        <f>(I138*21)/100</f>
      </c>
      <c t="s">
        <v>26</v>
      </c>
    </row>
    <row r="139" spans="1:5" ht="25.5">
      <c r="A139" s="36" t="s">
        <v>56</v>
      </c>
      <c r="E139" s="37" t="s">
        <v>1008</v>
      </c>
    </row>
    <row r="140" spans="1:5" ht="12.75">
      <c r="A140" s="38" t="s">
        <v>58</v>
      </c>
      <c r="E140" s="39" t="s">
        <v>788</v>
      </c>
    </row>
    <row r="141" spans="1:5" ht="12.75">
      <c r="A141" t="s">
        <v>60</v>
      </c>
      <c r="E141" s="37" t="s">
        <v>63</v>
      </c>
    </row>
    <row r="142" spans="1:16" ht="12.75">
      <c r="A142" s="26" t="s">
        <v>51</v>
      </c>
      <c s="31" t="s">
        <v>26</v>
      </c>
      <c s="31" t="s">
        <v>1009</v>
      </c>
      <c s="26" t="s">
        <v>53</v>
      </c>
      <c s="32" t="s">
        <v>1010</v>
      </c>
      <c s="33" t="s">
        <v>998</v>
      </c>
      <c s="34">
        <v>21</v>
      </c>
      <c s="35">
        <v>0</v>
      </c>
      <c s="35">
        <f>ROUND(ROUND(H142,2)*ROUND(G142,3),2)</f>
      </c>
      <c s="33"/>
      <c r="O142">
        <f>(I142*21)/100</f>
      </c>
      <c t="s">
        <v>26</v>
      </c>
    </row>
    <row r="143" spans="1:5" ht="12.75">
      <c r="A143" s="36" t="s">
        <v>56</v>
      </c>
      <c r="E143" s="37" t="s">
        <v>1011</v>
      </c>
    </row>
    <row r="144" spans="1:5" ht="12.75">
      <c r="A144" s="38" t="s">
        <v>58</v>
      </c>
      <c r="E144" s="39" t="s">
        <v>1012</v>
      </c>
    </row>
    <row r="145" spans="1:5" ht="12.75">
      <c r="A145" t="s">
        <v>60</v>
      </c>
      <c r="E145" s="37" t="s">
        <v>63</v>
      </c>
    </row>
    <row r="146" spans="1:16" ht="12.75">
      <c r="A146" s="26" t="s">
        <v>51</v>
      </c>
      <c s="31" t="s">
        <v>25</v>
      </c>
      <c s="31" t="s">
        <v>1013</v>
      </c>
      <c s="26" t="s">
        <v>53</v>
      </c>
      <c s="32" t="s">
        <v>1010</v>
      </c>
      <c s="33" t="s">
        <v>998</v>
      </c>
      <c s="34">
        <v>6</v>
      </c>
      <c s="35">
        <v>0</v>
      </c>
      <c s="35">
        <f>ROUND(ROUND(H146,2)*ROUND(G146,3),2)</f>
      </c>
      <c s="33"/>
      <c r="O146">
        <f>(I146*21)/100</f>
      </c>
      <c t="s">
        <v>26</v>
      </c>
    </row>
    <row r="147" spans="1:5" ht="12.75">
      <c r="A147" s="36" t="s">
        <v>56</v>
      </c>
      <c r="E147" s="37" t="s">
        <v>1014</v>
      </c>
    </row>
    <row r="148" spans="1:5" ht="12.75">
      <c r="A148" s="38" t="s">
        <v>58</v>
      </c>
      <c r="E148" s="39" t="s">
        <v>1015</v>
      </c>
    </row>
    <row r="149" spans="1:5" ht="12.75">
      <c r="A149" t="s">
        <v>60</v>
      </c>
      <c r="E149" s="37" t="s">
        <v>63</v>
      </c>
    </row>
    <row r="150" spans="1:16" ht="12.75">
      <c r="A150" s="26" t="s">
        <v>51</v>
      </c>
      <c s="31" t="s">
        <v>36</v>
      </c>
      <c s="31" t="s">
        <v>1016</v>
      </c>
      <c s="26" t="s">
        <v>53</v>
      </c>
      <c s="32" t="s">
        <v>1010</v>
      </c>
      <c s="33" t="s">
        <v>998</v>
      </c>
      <c s="34">
        <v>2</v>
      </c>
      <c s="35">
        <v>0</v>
      </c>
      <c s="35">
        <f>ROUND(ROUND(H150,2)*ROUND(G150,3),2)</f>
      </c>
      <c s="33"/>
      <c r="O150">
        <f>(I150*21)/100</f>
      </c>
      <c t="s">
        <v>26</v>
      </c>
    </row>
    <row r="151" spans="1:5" ht="12.75">
      <c r="A151" s="36" t="s">
        <v>56</v>
      </c>
      <c r="E151" s="37" t="s">
        <v>1017</v>
      </c>
    </row>
    <row r="152" spans="1:5" ht="12.75">
      <c r="A152" s="38" t="s">
        <v>58</v>
      </c>
      <c r="E152" s="39" t="s">
        <v>124</v>
      </c>
    </row>
    <row r="153" spans="1:5" ht="12.75">
      <c r="A153" t="s">
        <v>60</v>
      </c>
      <c r="E153" s="37" t="s">
        <v>63</v>
      </c>
    </row>
    <row r="154" spans="1:16" ht="12.75">
      <c r="A154" s="26" t="s">
        <v>51</v>
      </c>
      <c s="31" t="s">
        <v>38</v>
      </c>
      <c s="31" t="s">
        <v>1018</v>
      </c>
      <c s="26" t="s">
        <v>53</v>
      </c>
      <c s="32" t="s">
        <v>1010</v>
      </c>
      <c s="33" t="s">
        <v>998</v>
      </c>
      <c s="34">
        <v>1</v>
      </c>
      <c s="35">
        <v>0</v>
      </c>
      <c s="35">
        <f>ROUND(ROUND(H154,2)*ROUND(G154,3),2)</f>
      </c>
      <c s="33"/>
      <c r="O154">
        <f>(I154*21)/100</f>
      </c>
      <c t="s">
        <v>26</v>
      </c>
    </row>
    <row r="155" spans="1:5" ht="12.75">
      <c r="A155" s="36" t="s">
        <v>56</v>
      </c>
      <c r="E155" s="37" t="s">
        <v>1019</v>
      </c>
    </row>
    <row r="156" spans="1:5" ht="12.75">
      <c r="A156" s="38" t="s">
        <v>58</v>
      </c>
      <c r="E156" s="39" t="s">
        <v>59</v>
      </c>
    </row>
    <row r="157" spans="1:5" ht="12.75">
      <c r="A157" t="s">
        <v>60</v>
      </c>
      <c r="E157" s="37" t="s">
        <v>63</v>
      </c>
    </row>
    <row r="158" spans="1:16" ht="12.75">
      <c r="A158" s="26" t="s">
        <v>51</v>
      </c>
      <c s="31" t="s">
        <v>40</v>
      </c>
      <c s="31" t="s">
        <v>1020</v>
      </c>
      <c s="26" t="s">
        <v>53</v>
      </c>
      <c s="32" t="s">
        <v>1021</v>
      </c>
      <c s="33" t="s">
        <v>998</v>
      </c>
      <c s="34">
        <v>30</v>
      </c>
      <c s="35">
        <v>0</v>
      </c>
      <c s="35">
        <f>ROUND(ROUND(H158,2)*ROUND(G158,3),2)</f>
      </c>
      <c s="33"/>
      <c r="O158">
        <f>(I158*21)/100</f>
      </c>
      <c t="s">
        <v>26</v>
      </c>
    </row>
    <row r="159" spans="1:5" ht="12.75">
      <c r="A159" s="36" t="s">
        <v>56</v>
      </c>
      <c r="E159" s="37" t="s">
        <v>1022</v>
      </c>
    </row>
    <row r="160" spans="1:5" ht="12.75">
      <c r="A160" s="38" t="s">
        <v>58</v>
      </c>
      <c r="E160" s="39" t="s">
        <v>788</v>
      </c>
    </row>
    <row r="161" spans="1:5" ht="12.75">
      <c r="A161" t="s">
        <v>60</v>
      </c>
      <c r="E161" s="37" t="s">
        <v>63</v>
      </c>
    </row>
    <row r="162" spans="1:16" ht="12.75">
      <c r="A162" s="26" t="s">
        <v>51</v>
      </c>
      <c s="31" t="s">
        <v>82</v>
      </c>
      <c s="31" t="s">
        <v>1023</v>
      </c>
      <c s="26" t="s">
        <v>53</v>
      </c>
      <c s="32" t="s">
        <v>1021</v>
      </c>
      <c s="33" t="s">
        <v>998</v>
      </c>
      <c s="34">
        <v>5</v>
      </c>
      <c s="35">
        <v>0</v>
      </c>
      <c s="35">
        <f>ROUND(ROUND(H162,2)*ROUND(G162,3),2)</f>
      </c>
      <c s="33"/>
      <c r="O162">
        <f>(I162*21)/100</f>
      </c>
      <c t="s">
        <v>26</v>
      </c>
    </row>
    <row r="163" spans="1:5" ht="12.75">
      <c r="A163" s="36" t="s">
        <v>56</v>
      </c>
      <c r="E163" s="37" t="s">
        <v>1024</v>
      </c>
    </row>
    <row r="164" spans="1:5" ht="12.75">
      <c r="A164" s="38" t="s">
        <v>58</v>
      </c>
      <c r="E164" s="39" t="s">
        <v>1025</v>
      </c>
    </row>
    <row r="165" spans="1:5" ht="12.75">
      <c r="A165" t="s">
        <v>60</v>
      </c>
      <c r="E165" s="37" t="s">
        <v>63</v>
      </c>
    </row>
    <row r="166" spans="1:16" ht="12.75">
      <c r="A166" s="26" t="s">
        <v>51</v>
      </c>
      <c s="31" t="s">
        <v>87</v>
      </c>
      <c s="31" t="s">
        <v>1026</v>
      </c>
      <c s="26" t="s">
        <v>53</v>
      </c>
      <c s="32" t="s">
        <v>1027</v>
      </c>
      <c s="33" t="s">
        <v>998</v>
      </c>
      <c s="34">
        <v>37</v>
      </c>
      <c s="35">
        <v>0</v>
      </c>
      <c s="35">
        <f>ROUND(ROUND(H166,2)*ROUND(G166,3),2)</f>
      </c>
      <c s="33"/>
      <c r="O166">
        <f>(I166*21)/100</f>
      </c>
      <c t="s">
        <v>26</v>
      </c>
    </row>
    <row r="167" spans="1:5" ht="12.75">
      <c r="A167" s="36" t="s">
        <v>56</v>
      </c>
      <c r="E167" s="37" t="s">
        <v>1028</v>
      </c>
    </row>
    <row r="168" spans="1:5" ht="12.75">
      <c r="A168" s="38" t="s">
        <v>58</v>
      </c>
      <c r="E168" s="39" t="s">
        <v>1029</v>
      </c>
    </row>
    <row r="169" spans="1:5" ht="12.75">
      <c r="A169" t="s">
        <v>60</v>
      </c>
      <c r="E169" s="37" t="s">
        <v>63</v>
      </c>
    </row>
    <row r="170" spans="1:16" ht="12.75">
      <c r="A170" s="26" t="s">
        <v>51</v>
      </c>
      <c s="31" t="s">
        <v>43</v>
      </c>
      <c s="31" t="s">
        <v>1030</v>
      </c>
      <c s="26" t="s">
        <v>53</v>
      </c>
      <c s="32" t="s">
        <v>1031</v>
      </c>
      <c s="33" t="s">
        <v>131</v>
      </c>
      <c s="34">
        <v>1234</v>
      </c>
      <c s="35">
        <v>0</v>
      </c>
      <c s="35">
        <f>ROUND(ROUND(H170,2)*ROUND(G170,3),2)</f>
      </c>
      <c s="33"/>
      <c r="O170">
        <f>(I170*21)/100</f>
      </c>
      <c t="s">
        <v>26</v>
      </c>
    </row>
    <row r="171" spans="1:5" ht="12.75">
      <c r="A171" s="36" t="s">
        <v>56</v>
      </c>
      <c r="E171" s="37" t="s">
        <v>1032</v>
      </c>
    </row>
    <row r="172" spans="1:5" ht="25.5">
      <c r="A172" s="38" t="s">
        <v>58</v>
      </c>
      <c r="E172" s="39" t="s">
        <v>1033</v>
      </c>
    </row>
    <row r="173" spans="1:5" ht="12.75">
      <c r="A173" t="s">
        <v>60</v>
      </c>
      <c r="E173" s="37" t="s">
        <v>63</v>
      </c>
    </row>
    <row r="174" spans="1:16" ht="12.75">
      <c r="A174" s="26" t="s">
        <v>51</v>
      </c>
      <c s="31" t="s">
        <v>45</v>
      </c>
      <c s="31" t="s">
        <v>1034</v>
      </c>
      <c s="26" t="s">
        <v>53</v>
      </c>
      <c s="32" t="s">
        <v>1031</v>
      </c>
      <c s="33" t="s">
        <v>131</v>
      </c>
      <c s="34">
        <v>225</v>
      </c>
      <c s="35">
        <v>0</v>
      </c>
      <c s="35">
        <f>ROUND(ROUND(H174,2)*ROUND(G174,3),2)</f>
      </c>
      <c s="33"/>
      <c r="O174">
        <f>(I174*21)/100</f>
      </c>
      <c t="s">
        <v>26</v>
      </c>
    </row>
    <row r="175" spans="1:5" ht="12.75">
      <c r="A175" s="36" t="s">
        <v>56</v>
      </c>
      <c r="E175" s="37" t="s">
        <v>1035</v>
      </c>
    </row>
    <row r="176" spans="1:5" ht="25.5">
      <c r="A176" s="38" t="s">
        <v>58</v>
      </c>
      <c r="E176" s="39" t="s">
        <v>896</v>
      </c>
    </row>
    <row r="177" spans="1:5" ht="12.75">
      <c r="A177" t="s">
        <v>60</v>
      </c>
      <c r="E177" s="37" t="s">
        <v>63</v>
      </c>
    </row>
    <row r="178" spans="1:16" ht="12.75">
      <c r="A178" s="26" t="s">
        <v>51</v>
      </c>
      <c s="31" t="s">
        <v>47</v>
      </c>
      <c s="31" t="s">
        <v>1036</v>
      </c>
      <c s="26" t="s">
        <v>53</v>
      </c>
      <c s="32" t="s">
        <v>1037</v>
      </c>
      <c s="33" t="s">
        <v>998</v>
      </c>
      <c s="34">
        <v>36</v>
      </c>
      <c s="35">
        <v>0</v>
      </c>
      <c s="35">
        <f>ROUND(ROUND(H178,2)*ROUND(G178,3),2)</f>
      </c>
      <c s="33"/>
      <c r="O178">
        <f>(I178*21)/100</f>
      </c>
      <c t="s">
        <v>26</v>
      </c>
    </row>
    <row r="179" spans="1:5" ht="12.75">
      <c r="A179" s="36" t="s">
        <v>56</v>
      </c>
      <c r="E179" s="37" t="s">
        <v>1038</v>
      </c>
    </row>
    <row r="180" spans="1:5" ht="12.75">
      <c r="A180" s="38" t="s">
        <v>58</v>
      </c>
      <c r="E180" s="39" t="s">
        <v>1039</v>
      </c>
    </row>
    <row r="181" spans="1:5" ht="12.75">
      <c r="A181" t="s">
        <v>60</v>
      </c>
      <c r="E181" s="37" t="s">
        <v>63</v>
      </c>
    </row>
    <row r="182" spans="1:16" ht="12.75">
      <c r="A182" s="26" t="s">
        <v>51</v>
      </c>
      <c s="31" t="s">
        <v>154</v>
      </c>
      <c s="31" t="s">
        <v>1040</v>
      </c>
      <c s="26" t="s">
        <v>53</v>
      </c>
      <c s="32" t="s">
        <v>1041</v>
      </c>
      <c s="33" t="s">
        <v>998</v>
      </c>
      <c s="34">
        <v>37</v>
      </c>
      <c s="35">
        <v>0</v>
      </c>
      <c s="35">
        <f>ROUND(ROUND(H182,2)*ROUND(G182,3),2)</f>
      </c>
      <c s="33"/>
      <c r="O182">
        <f>(I182*21)/100</f>
      </c>
      <c t="s">
        <v>26</v>
      </c>
    </row>
    <row r="183" spans="1:5" ht="12.75">
      <c r="A183" s="36" t="s">
        <v>56</v>
      </c>
      <c r="E183" s="37" t="s">
        <v>63</v>
      </c>
    </row>
    <row r="184" spans="1:5" ht="12.75">
      <c r="A184" s="38" t="s">
        <v>58</v>
      </c>
      <c r="E184" s="39" t="s">
        <v>1042</v>
      </c>
    </row>
    <row r="185" spans="1:5" ht="12.75">
      <c r="A185" t="s">
        <v>60</v>
      </c>
      <c r="E185" s="37" t="s">
        <v>63</v>
      </c>
    </row>
    <row r="186" spans="1:16" ht="12.75">
      <c r="A186" s="26" t="s">
        <v>51</v>
      </c>
      <c s="31" t="s">
        <v>159</v>
      </c>
      <c s="31" t="s">
        <v>1043</v>
      </c>
      <c s="26" t="s">
        <v>53</v>
      </c>
      <c s="32" t="s">
        <v>1044</v>
      </c>
      <c s="33" t="s">
        <v>998</v>
      </c>
      <c s="34">
        <v>15</v>
      </c>
      <c s="35">
        <v>0</v>
      </c>
      <c s="35">
        <f>ROUND(ROUND(H186,2)*ROUND(G186,3),2)</f>
      </c>
      <c s="33"/>
      <c r="O186">
        <f>(I186*21)/100</f>
      </c>
      <c t="s">
        <v>26</v>
      </c>
    </row>
    <row r="187" spans="1:5" ht="12.75">
      <c r="A187" s="36" t="s">
        <v>56</v>
      </c>
      <c r="E187" s="37" t="s">
        <v>1045</v>
      </c>
    </row>
    <row r="188" spans="1:5" ht="12.75">
      <c r="A188" s="38" t="s">
        <v>58</v>
      </c>
      <c r="E188" s="39" t="s">
        <v>1046</v>
      </c>
    </row>
    <row r="189" spans="1:5" ht="12.75">
      <c r="A189" t="s">
        <v>60</v>
      </c>
      <c r="E189" s="37" t="s">
        <v>63</v>
      </c>
    </row>
    <row r="190" spans="1:16" ht="12.75">
      <c r="A190" s="26" t="s">
        <v>51</v>
      </c>
      <c s="31" t="s">
        <v>162</v>
      </c>
      <c s="31" t="s">
        <v>1047</v>
      </c>
      <c s="26" t="s">
        <v>53</v>
      </c>
      <c s="32" t="s">
        <v>1021</v>
      </c>
      <c s="33" t="s">
        <v>998</v>
      </c>
      <c s="34">
        <v>1</v>
      </c>
      <c s="35">
        <v>0</v>
      </c>
      <c s="35">
        <f>ROUND(ROUND(H190,2)*ROUND(G190,3),2)</f>
      </c>
      <c s="33"/>
      <c r="O190">
        <f>(I190*21)/100</f>
      </c>
      <c t="s">
        <v>26</v>
      </c>
    </row>
    <row r="191" spans="1:5" ht="12.75">
      <c r="A191" s="36" t="s">
        <v>56</v>
      </c>
      <c r="E191" s="37" t="s">
        <v>1048</v>
      </c>
    </row>
    <row r="192" spans="1:5" ht="12.75">
      <c r="A192" s="38" t="s">
        <v>58</v>
      </c>
      <c r="E192" s="39" t="s">
        <v>59</v>
      </c>
    </row>
    <row r="193" spans="1:5" ht="12.75">
      <c r="A193" t="s">
        <v>60</v>
      </c>
      <c r="E193" s="37" t="s">
        <v>63</v>
      </c>
    </row>
    <row r="194" spans="1:16" ht="12.75">
      <c r="A194" s="26" t="s">
        <v>51</v>
      </c>
      <c s="31" t="s">
        <v>168</v>
      </c>
      <c s="31" t="s">
        <v>1049</v>
      </c>
      <c s="26" t="s">
        <v>53</v>
      </c>
      <c s="32" t="s">
        <v>1037</v>
      </c>
      <c s="33" t="s">
        <v>998</v>
      </c>
      <c s="34">
        <v>72</v>
      </c>
      <c s="35">
        <v>0</v>
      </c>
      <c s="35">
        <f>ROUND(ROUND(H194,2)*ROUND(G194,3),2)</f>
      </c>
      <c s="33"/>
      <c r="O194">
        <f>(I194*21)/100</f>
      </c>
      <c t="s">
        <v>26</v>
      </c>
    </row>
    <row r="195" spans="1:5" ht="12.75">
      <c r="A195" s="36" t="s">
        <v>56</v>
      </c>
      <c r="E195" s="37" t="s">
        <v>1050</v>
      </c>
    </row>
    <row r="196" spans="1:5" ht="12.75">
      <c r="A196" s="38" t="s">
        <v>58</v>
      </c>
      <c r="E196" s="39" t="s">
        <v>1051</v>
      </c>
    </row>
    <row r="197" spans="1:5" ht="12.75">
      <c r="A197" t="s">
        <v>60</v>
      </c>
      <c r="E197" s="37" t="s">
        <v>63</v>
      </c>
    </row>
    <row r="198" spans="1:16" ht="12.75">
      <c r="A198" s="26" t="s">
        <v>51</v>
      </c>
      <c s="31" t="s">
        <v>173</v>
      </c>
      <c s="31" t="s">
        <v>1052</v>
      </c>
      <c s="26" t="s">
        <v>53</v>
      </c>
      <c s="32" t="s">
        <v>1053</v>
      </c>
      <c s="33" t="s">
        <v>131</v>
      </c>
      <c s="34">
        <v>108</v>
      </c>
      <c s="35">
        <v>0</v>
      </c>
      <c s="35">
        <f>ROUND(ROUND(H198,2)*ROUND(G198,3),2)</f>
      </c>
      <c s="33"/>
      <c r="O198">
        <f>(I198*21)/100</f>
      </c>
      <c t="s">
        <v>26</v>
      </c>
    </row>
    <row r="199" spans="1:5" ht="12.75">
      <c r="A199" s="36" t="s">
        <v>56</v>
      </c>
      <c r="E199" s="37" t="s">
        <v>1054</v>
      </c>
    </row>
    <row r="200" spans="1:5" ht="12.75">
      <c r="A200" s="38" t="s">
        <v>58</v>
      </c>
      <c r="E200" s="39" t="s">
        <v>1055</v>
      </c>
    </row>
    <row r="201" spans="1:5" ht="12.75">
      <c r="A201" t="s">
        <v>60</v>
      </c>
      <c r="E201" s="37" t="s">
        <v>63</v>
      </c>
    </row>
    <row r="202" spans="1:16" ht="12.75">
      <c r="A202" s="26" t="s">
        <v>51</v>
      </c>
      <c s="31" t="s">
        <v>179</v>
      </c>
      <c s="31" t="s">
        <v>1056</v>
      </c>
      <c s="26" t="s">
        <v>53</v>
      </c>
      <c s="32" t="s">
        <v>1057</v>
      </c>
      <c s="33" t="s">
        <v>131</v>
      </c>
      <c s="34">
        <v>1090</v>
      </c>
      <c s="35">
        <v>0</v>
      </c>
      <c s="35">
        <f>ROUND(ROUND(H202,2)*ROUND(G202,3),2)</f>
      </c>
      <c s="33"/>
      <c r="O202">
        <f>(I202*21)/100</f>
      </c>
      <c t="s">
        <v>26</v>
      </c>
    </row>
    <row r="203" spans="1:5" ht="12.75">
      <c r="A203" s="36" t="s">
        <v>56</v>
      </c>
      <c r="E203" s="37" t="s">
        <v>1058</v>
      </c>
    </row>
    <row r="204" spans="1:5" ht="12.75">
      <c r="A204" s="38" t="s">
        <v>58</v>
      </c>
      <c r="E204" s="39" t="s">
        <v>1059</v>
      </c>
    </row>
    <row r="205" spans="1:5" ht="12.75">
      <c r="A205" t="s">
        <v>60</v>
      </c>
      <c r="E205" s="37" t="s">
        <v>63</v>
      </c>
    </row>
    <row r="206" spans="1:16" ht="12.75">
      <c r="A206" s="26" t="s">
        <v>51</v>
      </c>
      <c s="31" t="s">
        <v>185</v>
      </c>
      <c s="31" t="s">
        <v>1060</v>
      </c>
      <c s="26" t="s">
        <v>53</v>
      </c>
      <c s="32" t="s">
        <v>1037</v>
      </c>
      <c s="33" t="s">
        <v>998</v>
      </c>
      <c s="34">
        <v>100</v>
      </c>
      <c s="35">
        <v>0</v>
      </c>
      <c s="35">
        <f>ROUND(ROUND(H206,2)*ROUND(G206,3),2)</f>
      </c>
      <c s="33"/>
      <c r="O206">
        <f>(I206*21)/100</f>
      </c>
      <c t="s">
        <v>26</v>
      </c>
    </row>
    <row r="207" spans="1:5" ht="12.75">
      <c r="A207" s="36" t="s">
        <v>56</v>
      </c>
      <c r="E207" s="37" t="s">
        <v>1061</v>
      </c>
    </row>
    <row r="208" spans="1:5" ht="12.75">
      <c r="A208" s="38" t="s">
        <v>58</v>
      </c>
      <c r="E208" s="39" t="s">
        <v>1062</v>
      </c>
    </row>
    <row r="209" spans="1:5" ht="12.75">
      <c r="A209" t="s">
        <v>60</v>
      </c>
      <c r="E209" s="37" t="s">
        <v>63</v>
      </c>
    </row>
    <row r="210" spans="1:16" ht="12.75">
      <c r="A210" s="26" t="s">
        <v>51</v>
      </c>
      <c s="31" t="s">
        <v>190</v>
      </c>
      <c s="31" t="s">
        <v>1063</v>
      </c>
      <c s="26" t="s">
        <v>53</v>
      </c>
      <c s="32" t="s">
        <v>1007</v>
      </c>
      <c s="33" t="s">
        <v>998</v>
      </c>
      <c s="34">
        <v>6</v>
      </c>
      <c s="35">
        <v>0</v>
      </c>
      <c s="35">
        <f>ROUND(ROUND(H210,2)*ROUND(G210,3),2)</f>
      </c>
      <c s="33"/>
      <c r="O210">
        <f>(I210*21)/100</f>
      </c>
      <c t="s">
        <v>26</v>
      </c>
    </row>
    <row r="211" spans="1:5" ht="38.25">
      <c r="A211" s="36" t="s">
        <v>56</v>
      </c>
      <c r="E211" s="37" t="s">
        <v>1064</v>
      </c>
    </row>
    <row r="212" spans="1:5" ht="12.75">
      <c r="A212" s="38" t="s">
        <v>58</v>
      </c>
      <c r="E212" s="39" t="s">
        <v>1015</v>
      </c>
    </row>
    <row r="213" spans="1:5" ht="12.75">
      <c r="A213" t="s">
        <v>60</v>
      </c>
      <c r="E213" s="37" t="s">
        <v>63</v>
      </c>
    </row>
    <row r="214" spans="1:16" ht="12.75">
      <c r="A214" s="26" t="s">
        <v>51</v>
      </c>
      <c s="31" t="s">
        <v>196</v>
      </c>
      <c s="31" t="s">
        <v>1065</v>
      </c>
      <c s="26" t="s">
        <v>53</v>
      </c>
      <c s="32" t="s">
        <v>1010</v>
      </c>
      <c s="33" t="s">
        <v>998</v>
      </c>
      <c s="34">
        <v>6</v>
      </c>
      <c s="35">
        <v>0</v>
      </c>
      <c s="35">
        <f>ROUND(ROUND(H214,2)*ROUND(G214,3),2)</f>
      </c>
      <c s="33"/>
      <c r="O214">
        <f>(I214*21)/100</f>
      </c>
      <c t="s">
        <v>26</v>
      </c>
    </row>
    <row r="215" spans="1:5" ht="25.5">
      <c r="A215" s="36" t="s">
        <v>56</v>
      </c>
      <c r="E215" s="37" t="s">
        <v>1066</v>
      </c>
    </row>
    <row r="216" spans="1:5" ht="12.75">
      <c r="A216" s="38" t="s">
        <v>58</v>
      </c>
      <c r="E216" s="39" t="s">
        <v>1015</v>
      </c>
    </row>
    <row r="217" spans="1:5" ht="12.75">
      <c r="A217" t="s">
        <v>60</v>
      </c>
      <c r="E217" s="37" t="s">
        <v>63</v>
      </c>
    </row>
    <row r="218" spans="1:16" ht="12.75">
      <c r="A218" s="26" t="s">
        <v>51</v>
      </c>
      <c s="31" t="s">
        <v>202</v>
      </c>
      <c s="31" t="s">
        <v>1067</v>
      </c>
      <c s="26" t="s">
        <v>929</v>
      </c>
      <c s="32" t="s">
        <v>1068</v>
      </c>
      <c s="33" t="s">
        <v>998</v>
      </c>
      <c s="34">
        <v>31</v>
      </c>
      <c s="35">
        <v>0</v>
      </c>
      <c s="35">
        <f>ROUND(ROUND(H218,2)*ROUND(G218,3),2)</f>
      </c>
      <c s="33"/>
      <c r="O218">
        <f>(I218*21)/100</f>
      </c>
      <c t="s">
        <v>26</v>
      </c>
    </row>
    <row r="219" spans="1:5" ht="12.75">
      <c r="A219" s="36" t="s">
        <v>56</v>
      </c>
      <c r="E219" s="37" t="s">
        <v>1069</v>
      </c>
    </row>
    <row r="220" spans="1:5" ht="12.75">
      <c r="A220" s="38" t="s">
        <v>58</v>
      </c>
      <c r="E220" s="39" t="s">
        <v>1070</v>
      </c>
    </row>
    <row r="221" spans="1:5" ht="12.75">
      <c r="A221" t="s">
        <v>60</v>
      </c>
      <c r="E221" s="37" t="s">
        <v>63</v>
      </c>
    </row>
    <row r="222" spans="1:16" ht="12.75">
      <c r="A222" s="26" t="s">
        <v>51</v>
      </c>
      <c s="31" t="s">
        <v>208</v>
      </c>
      <c s="31" t="s">
        <v>1067</v>
      </c>
      <c s="26" t="s">
        <v>932</v>
      </c>
      <c s="32" t="s">
        <v>1068</v>
      </c>
      <c s="33" t="s">
        <v>998</v>
      </c>
      <c s="34">
        <v>6</v>
      </c>
      <c s="35">
        <v>0</v>
      </c>
      <c s="35">
        <f>ROUND(ROUND(H222,2)*ROUND(G222,3),2)</f>
      </c>
      <c s="33"/>
      <c r="O222">
        <f>(I222*21)/100</f>
      </c>
      <c t="s">
        <v>26</v>
      </c>
    </row>
    <row r="223" spans="1:5" ht="12.75">
      <c r="A223" s="36" t="s">
        <v>56</v>
      </c>
      <c r="E223" s="37" t="s">
        <v>1071</v>
      </c>
    </row>
    <row r="224" spans="1:5" ht="12.75">
      <c r="A224" s="38" t="s">
        <v>58</v>
      </c>
      <c r="E224" s="39" t="s">
        <v>1072</v>
      </c>
    </row>
    <row r="225" spans="1:5" ht="12.75">
      <c r="A225" t="s">
        <v>60</v>
      </c>
      <c r="E225" s="37" t="s">
        <v>63</v>
      </c>
    </row>
    <row r="226" spans="1:16" ht="12.75">
      <c r="A226" s="26" t="s">
        <v>51</v>
      </c>
      <c s="31" t="s">
        <v>214</v>
      </c>
      <c s="31" t="s">
        <v>1073</v>
      </c>
      <c s="26" t="s">
        <v>53</v>
      </c>
      <c s="32" t="s">
        <v>1074</v>
      </c>
      <c s="33" t="s">
        <v>998</v>
      </c>
      <c s="34">
        <v>15</v>
      </c>
      <c s="35">
        <v>0</v>
      </c>
      <c s="35">
        <f>ROUND(ROUND(H226,2)*ROUND(G226,3),2)</f>
      </c>
      <c s="33"/>
      <c r="O226">
        <f>(I226*21)/100</f>
      </c>
      <c t="s">
        <v>26</v>
      </c>
    </row>
    <row r="227" spans="1:5" ht="25.5">
      <c r="A227" s="36" t="s">
        <v>56</v>
      </c>
      <c r="E227" s="37" t="s">
        <v>1075</v>
      </c>
    </row>
    <row r="228" spans="1:5" ht="12.75">
      <c r="A228" s="38" t="s">
        <v>58</v>
      </c>
      <c r="E228" s="39" t="s">
        <v>1046</v>
      </c>
    </row>
    <row r="229" spans="1:5" ht="12.75">
      <c r="A229" t="s">
        <v>60</v>
      </c>
      <c r="E229" s="37" t="s">
        <v>63</v>
      </c>
    </row>
    <row r="230" spans="1:16" ht="12.75">
      <c r="A230" s="26" t="s">
        <v>51</v>
      </c>
      <c s="31" t="s">
        <v>221</v>
      </c>
      <c s="31" t="s">
        <v>1076</v>
      </c>
      <c s="26" t="s">
        <v>53</v>
      </c>
      <c s="32" t="s">
        <v>1077</v>
      </c>
      <c s="33" t="s">
        <v>998</v>
      </c>
      <c s="34">
        <v>72</v>
      </c>
      <c s="35">
        <v>0</v>
      </c>
      <c s="35">
        <f>ROUND(ROUND(H230,2)*ROUND(G230,3),2)</f>
      </c>
      <c s="33"/>
      <c r="O230">
        <f>(I230*21)/100</f>
      </c>
      <c t="s">
        <v>26</v>
      </c>
    </row>
    <row r="231" spans="1:5" ht="12.75">
      <c r="A231" s="36" t="s">
        <v>56</v>
      </c>
      <c r="E231" s="37" t="s">
        <v>1078</v>
      </c>
    </row>
    <row r="232" spans="1:5" ht="12.75">
      <c r="A232" s="38" t="s">
        <v>58</v>
      </c>
      <c r="E232" s="39" t="s">
        <v>1079</v>
      </c>
    </row>
    <row r="233" spans="1:5" ht="12.75">
      <c r="A233" t="s">
        <v>60</v>
      </c>
      <c r="E233" s="37" t="s">
        <v>63</v>
      </c>
    </row>
    <row r="234" spans="1:16" ht="12.75">
      <c r="A234" s="26" t="s">
        <v>51</v>
      </c>
      <c s="31" t="s">
        <v>228</v>
      </c>
      <c s="31" t="s">
        <v>1080</v>
      </c>
      <c s="26" t="s">
        <v>53</v>
      </c>
      <c s="32" t="s">
        <v>1081</v>
      </c>
      <c s="33" t="s">
        <v>131</v>
      </c>
      <c s="34">
        <v>36</v>
      </c>
      <c s="35">
        <v>0</v>
      </c>
      <c s="35">
        <f>ROUND(ROUND(H234,2)*ROUND(G234,3),2)</f>
      </c>
      <c s="33"/>
      <c r="O234">
        <f>(I234*21)/100</f>
      </c>
      <c t="s">
        <v>26</v>
      </c>
    </row>
    <row r="235" spans="1:5" ht="12.75">
      <c r="A235" s="36" t="s">
        <v>56</v>
      </c>
      <c r="E235" s="37" t="s">
        <v>1082</v>
      </c>
    </row>
    <row r="236" spans="1:5" ht="12.75">
      <c r="A236" s="38" t="s">
        <v>58</v>
      </c>
      <c r="E236" s="39" t="s">
        <v>1039</v>
      </c>
    </row>
    <row r="237" spans="1:5" ht="12.75">
      <c r="A237" t="s">
        <v>60</v>
      </c>
      <c r="E237" s="37" t="s">
        <v>63</v>
      </c>
    </row>
    <row r="238" spans="1:16" ht="12.75">
      <c r="A238" s="26" t="s">
        <v>51</v>
      </c>
      <c s="31" t="s">
        <v>233</v>
      </c>
      <c s="31" t="s">
        <v>1083</v>
      </c>
      <c s="26" t="s">
        <v>929</v>
      </c>
      <c s="32" t="s">
        <v>1084</v>
      </c>
      <c s="33" t="s">
        <v>131</v>
      </c>
      <c s="34">
        <v>334</v>
      </c>
      <c s="35">
        <v>0</v>
      </c>
      <c s="35">
        <f>ROUND(ROUND(H238,2)*ROUND(G238,3),2)</f>
      </c>
      <c s="33"/>
      <c r="O238">
        <f>(I238*21)/100</f>
      </c>
      <c t="s">
        <v>26</v>
      </c>
    </row>
    <row r="239" spans="1:5" ht="12.75">
      <c r="A239" s="36" t="s">
        <v>56</v>
      </c>
      <c r="E239" s="37" t="s">
        <v>1085</v>
      </c>
    </row>
    <row r="240" spans="1:5" ht="12.75">
      <c r="A240" s="38" t="s">
        <v>58</v>
      </c>
      <c r="E240" s="39" t="s">
        <v>1086</v>
      </c>
    </row>
    <row r="241" spans="1:5" ht="12.75">
      <c r="A241" t="s">
        <v>60</v>
      </c>
      <c r="E241" s="37" t="s">
        <v>63</v>
      </c>
    </row>
    <row r="242" spans="1:16" ht="12.75">
      <c r="A242" s="26" t="s">
        <v>51</v>
      </c>
      <c s="31" t="s">
        <v>238</v>
      </c>
      <c s="31" t="s">
        <v>1083</v>
      </c>
      <c s="26" t="s">
        <v>932</v>
      </c>
      <c s="32" t="s">
        <v>1087</v>
      </c>
      <c s="33" t="s">
        <v>131</v>
      </c>
      <c s="34">
        <v>150</v>
      </c>
      <c s="35">
        <v>0</v>
      </c>
      <c s="35">
        <f>ROUND(ROUND(H242,2)*ROUND(G242,3),2)</f>
      </c>
      <c s="33"/>
      <c r="O242">
        <f>(I242*21)/100</f>
      </c>
      <c t="s">
        <v>26</v>
      </c>
    </row>
    <row r="243" spans="1:5" ht="12.75">
      <c r="A243" s="36" t="s">
        <v>56</v>
      </c>
      <c r="E243" s="37" t="s">
        <v>1088</v>
      </c>
    </row>
    <row r="244" spans="1:5" ht="12.75">
      <c r="A244" s="38" t="s">
        <v>58</v>
      </c>
      <c r="E244" s="39" t="s">
        <v>1089</v>
      </c>
    </row>
    <row r="245" spans="1:5" ht="12.75">
      <c r="A245" t="s">
        <v>60</v>
      </c>
      <c r="E245" s="37" t="s">
        <v>63</v>
      </c>
    </row>
    <row r="246" spans="1:16" ht="12.75">
      <c r="A246" s="26" t="s">
        <v>51</v>
      </c>
      <c s="31" t="s">
        <v>244</v>
      </c>
      <c s="31" t="s">
        <v>1090</v>
      </c>
      <c s="26" t="s">
        <v>53</v>
      </c>
      <c s="32" t="s">
        <v>1084</v>
      </c>
      <c s="33" t="s">
        <v>131</v>
      </c>
      <c s="34">
        <v>1306</v>
      </c>
      <c s="35">
        <v>0</v>
      </c>
      <c s="35">
        <f>ROUND(ROUND(H246,2)*ROUND(G246,3),2)</f>
      </c>
      <c s="33"/>
      <c r="O246">
        <f>(I246*21)/100</f>
      </c>
      <c t="s">
        <v>26</v>
      </c>
    </row>
    <row r="247" spans="1:5" ht="12.75">
      <c r="A247" s="36" t="s">
        <v>56</v>
      </c>
      <c r="E247" s="37" t="s">
        <v>1091</v>
      </c>
    </row>
    <row r="248" spans="1:5" ht="25.5">
      <c r="A248" s="38" t="s">
        <v>58</v>
      </c>
      <c r="E248" s="39" t="s">
        <v>1092</v>
      </c>
    </row>
    <row r="249" spans="1:5" ht="114.75">
      <c r="A249" t="s">
        <v>60</v>
      </c>
      <c r="E249" s="37" t="s">
        <v>1093</v>
      </c>
    </row>
    <row r="250" spans="1:16" ht="12.75">
      <c r="A250" s="26" t="s">
        <v>51</v>
      </c>
      <c s="31" t="s">
        <v>250</v>
      </c>
      <c s="31" t="s">
        <v>1094</v>
      </c>
      <c s="26" t="s">
        <v>53</v>
      </c>
      <c s="32" t="s">
        <v>1095</v>
      </c>
      <c s="33" t="s">
        <v>55</v>
      </c>
      <c s="34">
        <v>1</v>
      </c>
      <c s="35">
        <v>0</v>
      </c>
      <c s="35">
        <f>ROUND(ROUND(H250,2)*ROUND(G250,3),2)</f>
      </c>
      <c s="33"/>
      <c r="O250">
        <f>(I250*21)/100</f>
      </c>
      <c t="s">
        <v>26</v>
      </c>
    </row>
    <row r="251" spans="1:5" ht="12.75">
      <c r="A251" s="36" t="s">
        <v>56</v>
      </c>
      <c r="E251" s="37" t="s">
        <v>63</v>
      </c>
    </row>
    <row r="252" spans="1:5" ht="12.75">
      <c r="A252" s="38" t="s">
        <v>58</v>
      </c>
      <c r="E252" s="39" t="s">
        <v>59</v>
      </c>
    </row>
    <row r="253" spans="1:5" ht="12.75">
      <c r="A253" t="s">
        <v>60</v>
      </c>
      <c r="E253" s="37" t="s">
        <v>63</v>
      </c>
    </row>
    <row r="254" spans="1:16" ht="12.75">
      <c r="A254" s="26" t="s">
        <v>51</v>
      </c>
      <c s="31" t="s">
        <v>1096</v>
      </c>
      <c s="31" t="s">
        <v>1097</v>
      </c>
      <c s="26" t="s">
        <v>53</v>
      </c>
      <c s="32" t="s">
        <v>1098</v>
      </c>
      <c s="33" t="s">
        <v>55</v>
      </c>
      <c s="34">
        <v>1</v>
      </c>
      <c s="35">
        <v>0</v>
      </c>
      <c s="35">
        <f>ROUND(ROUND(H254,2)*ROUND(G254,3),2)</f>
      </c>
      <c s="33"/>
      <c r="O254">
        <f>(I254*21)/100</f>
      </c>
      <c t="s">
        <v>26</v>
      </c>
    </row>
    <row r="255" spans="1:5" ht="25.5">
      <c r="A255" s="36" t="s">
        <v>56</v>
      </c>
      <c r="E255" s="37" t="s">
        <v>1099</v>
      </c>
    </row>
    <row r="256" spans="1:5" ht="12.75">
      <c r="A256" s="38" t="s">
        <v>58</v>
      </c>
      <c r="E256" s="39" t="s">
        <v>59</v>
      </c>
    </row>
    <row r="257" spans="1:5" ht="12.75">
      <c r="A257" t="s">
        <v>60</v>
      </c>
      <c r="E257" s="37" t="s">
        <v>63</v>
      </c>
    </row>
    <row r="258" spans="1:16" ht="12.75">
      <c r="A258" s="26" t="s">
        <v>51</v>
      </c>
      <c s="31" t="s">
        <v>1100</v>
      </c>
      <c s="31" t="s">
        <v>1101</v>
      </c>
      <c s="26" t="s">
        <v>53</v>
      </c>
      <c s="32" t="s">
        <v>1098</v>
      </c>
      <c s="33" t="s">
        <v>683</v>
      </c>
      <c s="34">
        <v>16</v>
      </c>
      <c s="35">
        <v>0</v>
      </c>
      <c s="35">
        <f>ROUND(ROUND(H258,2)*ROUND(G258,3),2)</f>
      </c>
      <c s="33"/>
      <c r="O258">
        <f>(I258*21)/100</f>
      </c>
      <c t="s">
        <v>26</v>
      </c>
    </row>
    <row r="259" spans="1:5" ht="12.75">
      <c r="A259" s="36" t="s">
        <v>56</v>
      </c>
      <c r="E259" s="37" t="s">
        <v>1102</v>
      </c>
    </row>
    <row r="260" spans="1:5" ht="12.75">
      <c r="A260" s="38" t="s">
        <v>58</v>
      </c>
      <c r="E260" s="39" t="s">
        <v>1103</v>
      </c>
    </row>
    <row r="261" spans="1:5" ht="12.75">
      <c r="A261" t="s">
        <v>60</v>
      </c>
      <c r="E261" s="37" t="s">
        <v>63</v>
      </c>
    </row>
    <row r="262" spans="1:16" ht="12.75">
      <c r="A262" s="26" t="s">
        <v>51</v>
      </c>
      <c s="31" t="s">
        <v>1104</v>
      </c>
      <c s="31" t="s">
        <v>1105</v>
      </c>
      <c s="26" t="s">
        <v>929</v>
      </c>
      <c s="32" t="s">
        <v>1106</v>
      </c>
      <c s="33" t="s">
        <v>998</v>
      </c>
      <c s="34">
        <v>72</v>
      </c>
      <c s="35">
        <v>0</v>
      </c>
      <c s="35">
        <f>ROUND(ROUND(H262,2)*ROUND(G262,3),2)</f>
      </c>
      <c s="33"/>
      <c r="O262">
        <f>(I262*21)/100</f>
      </c>
      <c t="s">
        <v>26</v>
      </c>
    </row>
    <row r="263" spans="1:5" ht="12.75">
      <c r="A263" s="36" t="s">
        <v>56</v>
      </c>
      <c r="E263" s="37" t="s">
        <v>1107</v>
      </c>
    </row>
    <row r="264" spans="1:5" ht="12.75">
      <c r="A264" s="38" t="s">
        <v>58</v>
      </c>
      <c r="E264" s="39" t="s">
        <v>1051</v>
      </c>
    </row>
    <row r="265" spans="1:5" ht="12.75">
      <c r="A265" t="s">
        <v>60</v>
      </c>
      <c r="E265" s="37" t="s">
        <v>63</v>
      </c>
    </row>
    <row r="266" spans="1:16" ht="12.75">
      <c r="A266" s="26" t="s">
        <v>51</v>
      </c>
      <c s="31" t="s">
        <v>1108</v>
      </c>
      <c s="31" t="s">
        <v>1105</v>
      </c>
      <c s="26" t="s">
        <v>932</v>
      </c>
      <c s="32" t="s">
        <v>1106</v>
      </c>
      <c s="33" t="s">
        <v>952</v>
      </c>
      <c s="34">
        <v>270</v>
      </c>
      <c s="35">
        <v>0</v>
      </c>
      <c s="35">
        <f>ROUND(ROUND(H266,2)*ROUND(G266,3),2)</f>
      </c>
      <c s="33"/>
      <c r="O266">
        <f>(I266*21)/100</f>
      </c>
      <c t="s">
        <v>26</v>
      </c>
    </row>
    <row r="267" spans="1:5" ht="12.75">
      <c r="A267" s="36" t="s">
        <v>56</v>
      </c>
      <c r="E267" s="37" t="s">
        <v>1109</v>
      </c>
    </row>
    <row r="268" spans="1:5" ht="12.75">
      <c r="A268" s="38" t="s">
        <v>58</v>
      </c>
      <c r="E268" s="39" t="s">
        <v>1110</v>
      </c>
    </row>
    <row r="269" spans="1:5" ht="12.75">
      <c r="A269" t="s">
        <v>60</v>
      </c>
      <c r="E269" s="37" t="s">
        <v>63</v>
      </c>
    </row>
    <row r="270" spans="1:16" ht="12.75">
      <c r="A270" s="26" t="s">
        <v>51</v>
      </c>
      <c s="31" t="s">
        <v>1111</v>
      </c>
      <c s="31" t="s">
        <v>1105</v>
      </c>
      <c s="26" t="s">
        <v>1112</v>
      </c>
      <c s="32" t="s">
        <v>1106</v>
      </c>
      <c s="33" t="s">
        <v>998</v>
      </c>
      <c s="34">
        <v>72</v>
      </c>
      <c s="35">
        <v>0</v>
      </c>
      <c s="35">
        <f>ROUND(ROUND(H270,2)*ROUND(G270,3),2)</f>
      </c>
      <c s="33"/>
      <c r="O270">
        <f>(I270*21)/100</f>
      </c>
      <c t="s">
        <v>26</v>
      </c>
    </row>
    <row r="271" spans="1:5" ht="12.75">
      <c r="A271" s="36" t="s">
        <v>56</v>
      </c>
      <c r="E271" s="37" t="s">
        <v>1113</v>
      </c>
    </row>
    <row r="272" spans="1:5" ht="12.75">
      <c r="A272" s="38" t="s">
        <v>58</v>
      </c>
      <c r="E272" s="39" t="s">
        <v>1051</v>
      </c>
    </row>
    <row r="273" spans="1:5" ht="12.75">
      <c r="A273" t="s">
        <v>60</v>
      </c>
      <c r="E273" s="37" t="s">
        <v>63</v>
      </c>
    </row>
    <row r="274" spans="1:16" ht="12.75">
      <c r="A274" s="26" t="s">
        <v>51</v>
      </c>
      <c s="31" t="s">
        <v>1114</v>
      </c>
      <c s="31" t="s">
        <v>1105</v>
      </c>
      <c s="26" t="s">
        <v>1115</v>
      </c>
      <c s="32" t="s">
        <v>1106</v>
      </c>
      <c s="33" t="s">
        <v>952</v>
      </c>
      <c s="34">
        <v>270</v>
      </c>
      <c s="35">
        <v>0</v>
      </c>
      <c s="35">
        <f>ROUND(ROUND(H274,2)*ROUND(G274,3),2)</f>
      </c>
      <c s="33"/>
      <c r="O274">
        <f>(I274*21)/100</f>
      </c>
      <c t="s">
        <v>26</v>
      </c>
    </row>
    <row r="275" spans="1:5" ht="12.75">
      <c r="A275" s="36" t="s">
        <v>56</v>
      </c>
      <c r="E275" s="37" t="s">
        <v>1116</v>
      </c>
    </row>
    <row r="276" spans="1:5" ht="12.75">
      <c r="A276" s="38" t="s">
        <v>58</v>
      </c>
      <c r="E276" s="39" t="s">
        <v>1110</v>
      </c>
    </row>
    <row r="277" spans="1:5" ht="12.75">
      <c r="A277" t="s">
        <v>60</v>
      </c>
      <c r="E277" s="37" t="s">
        <v>63</v>
      </c>
    </row>
    <row r="278" spans="1:16" ht="12.75">
      <c r="A278" s="26" t="s">
        <v>51</v>
      </c>
      <c s="31" t="s">
        <v>1117</v>
      </c>
      <c s="31" t="s">
        <v>1105</v>
      </c>
      <c s="26" t="s">
        <v>1118</v>
      </c>
      <c s="32" t="s">
        <v>1119</v>
      </c>
      <c s="33" t="s">
        <v>683</v>
      </c>
      <c s="34">
        <v>30</v>
      </c>
      <c s="35">
        <v>0</v>
      </c>
      <c s="35">
        <f>ROUND(ROUND(H278,2)*ROUND(G278,3),2)</f>
      </c>
      <c s="33"/>
      <c r="O278">
        <f>(I278*21)/100</f>
      </c>
      <c t="s">
        <v>26</v>
      </c>
    </row>
    <row r="279" spans="1:5" ht="12.75">
      <c r="A279" s="36" t="s">
        <v>56</v>
      </c>
      <c r="E279" s="37" t="s">
        <v>1120</v>
      </c>
    </row>
    <row r="280" spans="1:5" ht="12.75">
      <c r="A280" s="38" t="s">
        <v>58</v>
      </c>
      <c r="E280" s="39" t="s">
        <v>1121</v>
      </c>
    </row>
    <row r="281" spans="1:5" ht="12.75">
      <c r="A281" t="s">
        <v>60</v>
      </c>
      <c r="E281" s="37" t="s">
        <v>63</v>
      </c>
    </row>
    <row r="282" spans="1:16" ht="12.75">
      <c r="A282" s="26" t="s">
        <v>51</v>
      </c>
      <c s="31" t="s">
        <v>1122</v>
      </c>
      <c s="31" t="s">
        <v>1105</v>
      </c>
      <c s="26" t="s">
        <v>1123</v>
      </c>
      <c s="32" t="s">
        <v>1119</v>
      </c>
      <c s="33" t="s">
        <v>952</v>
      </c>
      <c s="34">
        <v>120</v>
      </c>
      <c s="35">
        <v>0</v>
      </c>
      <c s="35">
        <f>ROUND(ROUND(H282,2)*ROUND(G282,3),2)</f>
      </c>
      <c s="33"/>
      <c r="O282">
        <f>(I282*21)/100</f>
      </c>
      <c t="s">
        <v>26</v>
      </c>
    </row>
    <row r="283" spans="1:5" ht="12.75">
      <c r="A283" s="36" t="s">
        <v>56</v>
      </c>
      <c r="E283" s="37" t="s">
        <v>1109</v>
      </c>
    </row>
    <row r="284" spans="1:5" ht="12.75">
      <c r="A284" s="38" t="s">
        <v>58</v>
      </c>
      <c r="E284" s="39" t="s">
        <v>1124</v>
      </c>
    </row>
    <row r="285" spans="1:5" ht="12.75">
      <c r="A285" t="s">
        <v>60</v>
      </c>
      <c r="E285" s="37" t="s">
        <v>63</v>
      </c>
    </row>
    <row r="286" spans="1:16" ht="12.75">
      <c r="A286" s="26" t="s">
        <v>51</v>
      </c>
      <c s="31" t="s">
        <v>1125</v>
      </c>
      <c s="31" t="s">
        <v>1105</v>
      </c>
      <c s="26" t="s">
        <v>1126</v>
      </c>
      <c s="32" t="s">
        <v>1119</v>
      </c>
      <c s="33" t="s">
        <v>683</v>
      </c>
      <c s="34">
        <v>30</v>
      </c>
      <c s="35">
        <v>0</v>
      </c>
      <c s="35">
        <f>ROUND(ROUND(H286,2)*ROUND(G286,3),2)</f>
      </c>
      <c s="33"/>
      <c r="O286">
        <f>(I286*21)/100</f>
      </c>
      <c t="s">
        <v>26</v>
      </c>
    </row>
    <row r="287" spans="1:5" ht="12.75">
      <c r="A287" s="36" t="s">
        <v>56</v>
      </c>
      <c r="E287" s="37" t="s">
        <v>1127</v>
      </c>
    </row>
    <row r="288" spans="1:5" ht="12.75">
      <c r="A288" s="38" t="s">
        <v>58</v>
      </c>
      <c r="E288" s="39" t="s">
        <v>1121</v>
      </c>
    </row>
    <row r="289" spans="1:5" ht="12.75">
      <c r="A289" t="s">
        <v>60</v>
      </c>
      <c r="E289" s="37" t="s">
        <v>63</v>
      </c>
    </row>
    <row r="290" spans="1:16" ht="12.75">
      <c r="A290" s="26" t="s">
        <v>51</v>
      </c>
      <c s="31" t="s">
        <v>1128</v>
      </c>
      <c s="31" t="s">
        <v>1105</v>
      </c>
      <c s="26" t="s">
        <v>1129</v>
      </c>
      <c s="32" t="s">
        <v>1119</v>
      </c>
      <c s="33" t="s">
        <v>952</v>
      </c>
      <c s="34">
        <v>120</v>
      </c>
      <c s="35">
        <v>0</v>
      </c>
      <c s="35">
        <f>ROUND(ROUND(H290,2)*ROUND(G290,3),2)</f>
      </c>
      <c s="33"/>
      <c r="O290">
        <f>(I290*21)/100</f>
      </c>
      <c t="s">
        <v>26</v>
      </c>
    </row>
    <row r="291" spans="1:5" ht="12.75">
      <c r="A291" s="36" t="s">
        <v>56</v>
      </c>
      <c r="E291" s="37" t="s">
        <v>1116</v>
      </c>
    </row>
    <row r="292" spans="1:5" ht="12.75">
      <c r="A292" s="38" t="s">
        <v>58</v>
      </c>
      <c r="E292" s="39" t="s">
        <v>1124</v>
      </c>
    </row>
    <row r="293" spans="1:5" ht="12.75">
      <c r="A293" t="s">
        <v>60</v>
      </c>
      <c r="E293" s="37" t="s">
        <v>63</v>
      </c>
    </row>
    <row r="294" spans="1:16" ht="12.75">
      <c r="A294" s="26" t="s">
        <v>51</v>
      </c>
      <c s="31" t="s">
        <v>1130</v>
      </c>
      <c s="31" t="s">
        <v>1131</v>
      </c>
      <c s="26" t="s">
        <v>929</v>
      </c>
      <c s="32" t="s">
        <v>1132</v>
      </c>
      <c s="33" t="s">
        <v>683</v>
      </c>
      <c s="34">
        <v>24</v>
      </c>
      <c s="35">
        <v>0</v>
      </c>
      <c s="35">
        <f>ROUND(ROUND(H294,2)*ROUND(G294,3),2)</f>
      </c>
      <c s="33"/>
      <c r="O294">
        <f>(I294*21)/100</f>
      </c>
      <c t="s">
        <v>26</v>
      </c>
    </row>
    <row r="295" spans="1:5" ht="12.75">
      <c r="A295" s="36" t="s">
        <v>56</v>
      </c>
      <c r="E295" s="37" t="s">
        <v>1133</v>
      </c>
    </row>
    <row r="296" spans="1:5" ht="12.75">
      <c r="A296" s="38" t="s">
        <v>58</v>
      </c>
      <c r="E296" s="39" t="s">
        <v>1134</v>
      </c>
    </row>
    <row r="297" spans="1:5" ht="12.75">
      <c r="A297" t="s">
        <v>60</v>
      </c>
      <c r="E297" s="37" t="s">
        <v>63</v>
      </c>
    </row>
    <row r="298" spans="1:16" ht="12.75">
      <c r="A298" s="26" t="s">
        <v>51</v>
      </c>
      <c s="31" t="s">
        <v>1135</v>
      </c>
      <c s="31" t="s">
        <v>1131</v>
      </c>
      <c s="26" t="s">
        <v>932</v>
      </c>
      <c s="32" t="s">
        <v>1136</v>
      </c>
      <c s="33" t="s">
        <v>952</v>
      </c>
      <c s="34">
        <v>1.09</v>
      </c>
      <c s="35">
        <v>0</v>
      </c>
      <c s="35">
        <f>ROUND(ROUND(H298,2)*ROUND(G298,3),2)</f>
      </c>
      <c s="33"/>
      <c r="O298">
        <f>(I298*21)/100</f>
      </c>
      <c t="s">
        <v>26</v>
      </c>
    </row>
    <row r="299" spans="1:5" ht="12.75">
      <c r="A299" s="36" t="s">
        <v>56</v>
      </c>
      <c r="E299" s="37" t="s">
        <v>1137</v>
      </c>
    </row>
    <row r="300" spans="1:5" ht="12.75">
      <c r="A300" s="38" t="s">
        <v>58</v>
      </c>
      <c r="E300" s="39" t="s">
        <v>954</v>
      </c>
    </row>
    <row r="301" spans="1:5" ht="12.75">
      <c r="A301" t="s">
        <v>60</v>
      </c>
      <c r="E301" s="37" t="s">
        <v>63</v>
      </c>
    </row>
    <row r="302" spans="1:16" ht="12.75">
      <c r="A302" s="26" t="s">
        <v>51</v>
      </c>
      <c s="31" t="s">
        <v>1138</v>
      </c>
      <c s="31" t="s">
        <v>1131</v>
      </c>
      <c s="26" t="s">
        <v>1112</v>
      </c>
      <c s="32" t="s">
        <v>1136</v>
      </c>
      <c s="33" t="s">
        <v>952</v>
      </c>
      <c s="34">
        <v>1.09</v>
      </c>
      <c s="35">
        <v>0</v>
      </c>
      <c s="35">
        <f>ROUND(ROUND(H302,2)*ROUND(G302,3),2)</f>
      </c>
      <c s="33"/>
      <c r="O302">
        <f>(I302*21)/100</f>
      </c>
      <c t="s">
        <v>26</v>
      </c>
    </row>
    <row r="303" spans="1:5" ht="12.75">
      <c r="A303" s="36" t="s">
        <v>56</v>
      </c>
      <c r="E303" s="37" t="s">
        <v>1139</v>
      </c>
    </row>
    <row r="304" spans="1:5" ht="12.75">
      <c r="A304" s="38" t="s">
        <v>58</v>
      </c>
      <c r="E304" s="39" t="s">
        <v>954</v>
      </c>
    </row>
    <row r="305" spans="1:5" ht="12.75">
      <c r="A305" t="s">
        <v>60</v>
      </c>
      <c r="E305" s="37" t="s">
        <v>63</v>
      </c>
    </row>
    <row r="306" spans="1:16" ht="12.75">
      <c r="A306" s="26" t="s">
        <v>51</v>
      </c>
      <c s="31" t="s">
        <v>1140</v>
      </c>
      <c s="31" t="s">
        <v>1141</v>
      </c>
      <c s="26" t="s">
        <v>53</v>
      </c>
      <c s="32" t="s">
        <v>1142</v>
      </c>
      <c s="33" t="s">
        <v>998</v>
      </c>
      <c s="34">
        <v>108</v>
      </c>
      <c s="35">
        <v>0</v>
      </c>
      <c s="35">
        <f>ROUND(ROUND(H306,2)*ROUND(G306,3),2)</f>
      </c>
      <c s="33"/>
      <c r="O306">
        <f>(I306*21)/100</f>
      </c>
      <c t="s">
        <v>26</v>
      </c>
    </row>
    <row r="307" spans="1:5" ht="12.75">
      <c r="A307" s="36" t="s">
        <v>56</v>
      </c>
      <c r="E307" s="37" t="s">
        <v>1143</v>
      </c>
    </row>
    <row r="308" spans="1:5" ht="12.75">
      <c r="A308" s="38" t="s">
        <v>58</v>
      </c>
      <c r="E308" s="39" t="s">
        <v>1055</v>
      </c>
    </row>
    <row r="309" spans="1:5" ht="12.75">
      <c r="A309" t="s">
        <v>60</v>
      </c>
      <c r="E309" s="37" t="s">
        <v>63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0+O9+O18+O103+O108+O137+O146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98</v>
      </c>
      <c s="40">
        <f>0+I9+I18+I103+I108+I137+I146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96</v>
      </c>
      <c s="1"/>
      <c s="14" t="s">
        <v>97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98</v>
      </c>
      <c s="6"/>
      <c s="18" t="s">
        <v>97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791.82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38.25">
      <c r="A12" s="38" t="s">
        <v>58</v>
      </c>
      <c r="E12" s="39" t="s">
        <v>103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27.83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51">
      <c r="A16" s="38" t="s">
        <v>58</v>
      </c>
      <c r="E16" s="39" t="s">
        <v>107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0+I19+I23+I27+I31+I35+I39+I43+I47+I51+I55+I59+I63+I67+I71+I75+I79+I83+I87+I91+I95+I99</f>
      </c>
      <c>
        <f>0+O19+O23+O27+O31+O35+O39+O43+O47+O51+O55+O59+O63+O67+O71+O75+O79+O83+O87+O91+O95+O99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207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51">
      <c r="A20" s="36" t="s">
        <v>56</v>
      </c>
      <c r="E20" s="37" t="s">
        <v>112</v>
      </c>
    </row>
    <row r="21" spans="1:5" ht="38.25">
      <c r="A21" s="38" t="s">
        <v>58</v>
      </c>
      <c r="E21" s="39" t="s">
        <v>113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115</v>
      </c>
      <c s="26" t="s">
        <v>63</v>
      </c>
      <c s="32" t="s">
        <v>116</v>
      </c>
      <c s="33" t="s">
        <v>117</v>
      </c>
      <c s="34">
        <v>98.4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118</v>
      </c>
    </row>
    <row r="25" spans="1:5" ht="12.75">
      <c r="A25" s="38" t="s">
        <v>58</v>
      </c>
      <c r="E25" s="39" t="s">
        <v>119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121</v>
      </c>
      <c s="26" t="s">
        <v>63</v>
      </c>
      <c s="32" t="s">
        <v>122</v>
      </c>
      <c s="33" t="s">
        <v>117</v>
      </c>
      <c s="34">
        <v>2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123</v>
      </c>
    </row>
    <row r="29" spans="1:5" ht="12.75">
      <c r="A29" s="38" t="s">
        <v>58</v>
      </c>
      <c r="E29" s="39" t="s">
        <v>124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246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38.25">
      <c r="A32" s="36" t="s">
        <v>56</v>
      </c>
      <c r="E32" s="37" t="s">
        <v>127</v>
      </c>
    </row>
    <row r="33" spans="1:5" ht="12.75">
      <c r="A33" s="38" t="s">
        <v>58</v>
      </c>
      <c r="E33" s="39" t="s">
        <v>128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66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132</v>
      </c>
    </row>
    <row r="37" spans="1:5" ht="12.75">
      <c r="A37" s="38" t="s">
        <v>58</v>
      </c>
      <c r="E37" s="39" t="s">
        <v>133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134</v>
      </c>
      <c s="26" t="s">
        <v>63</v>
      </c>
      <c s="32" t="s">
        <v>135</v>
      </c>
      <c s="33" t="s">
        <v>117</v>
      </c>
      <c s="34">
        <v>44.76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51">
      <c r="A40" s="36" t="s">
        <v>56</v>
      </c>
      <c r="E40" s="37" t="s">
        <v>136</v>
      </c>
    </row>
    <row r="41" spans="1:5" ht="12.75">
      <c r="A41" s="38" t="s">
        <v>58</v>
      </c>
      <c r="E41" s="39" t="s">
        <v>137</v>
      </c>
    </row>
    <row r="42" spans="1:5" ht="63.75">
      <c r="A42" t="s">
        <v>60</v>
      </c>
      <c r="E42" s="37" t="s">
        <v>120</v>
      </c>
    </row>
    <row r="43" spans="1:16" ht="12.75">
      <c r="A43" s="26" t="s">
        <v>51</v>
      </c>
      <c s="31" t="s">
        <v>43</v>
      </c>
      <c s="31" t="s">
        <v>138</v>
      </c>
      <c s="26" t="s">
        <v>63</v>
      </c>
      <c s="32" t="s">
        <v>139</v>
      </c>
      <c s="33" t="s">
        <v>131</v>
      </c>
      <c s="34">
        <v>142.5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25.5">
      <c r="A44" s="36" t="s">
        <v>56</v>
      </c>
      <c r="E44" s="37" t="s">
        <v>140</v>
      </c>
    </row>
    <row r="45" spans="1:5" ht="51">
      <c r="A45" s="38" t="s">
        <v>58</v>
      </c>
      <c r="E45" s="39" t="s">
        <v>141</v>
      </c>
    </row>
    <row r="46" spans="1:5" ht="25.5">
      <c r="A46" t="s">
        <v>60</v>
      </c>
      <c r="E46" s="37" t="s">
        <v>142</v>
      </c>
    </row>
    <row r="47" spans="1:16" ht="12.75">
      <c r="A47" s="26" t="s">
        <v>51</v>
      </c>
      <c s="31" t="s">
        <v>45</v>
      </c>
      <c s="31" t="s">
        <v>143</v>
      </c>
      <c s="26" t="s">
        <v>63</v>
      </c>
      <c s="32" t="s">
        <v>144</v>
      </c>
      <c s="33" t="s">
        <v>117</v>
      </c>
      <c s="34">
        <v>404.95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38.25">
      <c r="A48" s="36" t="s">
        <v>56</v>
      </c>
      <c r="E48" s="37" t="s">
        <v>145</v>
      </c>
    </row>
    <row r="49" spans="1:5" ht="12.75">
      <c r="A49" s="38" t="s">
        <v>58</v>
      </c>
      <c r="E49" s="39" t="s">
        <v>146</v>
      </c>
    </row>
    <row r="50" spans="1:5" ht="369.75">
      <c r="A50" t="s">
        <v>60</v>
      </c>
      <c r="E50" s="37" t="s">
        <v>147</v>
      </c>
    </row>
    <row r="51" spans="1:16" ht="12.75">
      <c r="A51" s="26" t="s">
        <v>51</v>
      </c>
      <c s="31" t="s">
        <v>47</v>
      </c>
      <c s="31" t="s">
        <v>148</v>
      </c>
      <c s="26" t="s">
        <v>149</v>
      </c>
      <c s="32" t="s">
        <v>150</v>
      </c>
      <c s="33" t="s">
        <v>117</v>
      </c>
      <c s="34">
        <v>246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151</v>
      </c>
    </row>
    <row r="53" spans="1:5" ht="12.75">
      <c r="A53" s="38" t="s">
        <v>58</v>
      </c>
      <c r="E53" s="39" t="s">
        <v>152</v>
      </c>
    </row>
    <row r="54" spans="1:5" ht="306">
      <c r="A54" t="s">
        <v>60</v>
      </c>
      <c r="E54" s="37" t="s">
        <v>153</v>
      </c>
    </row>
    <row r="55" spans="1:16" ht="12.75">
      <c r="A55" s="26" t="s">
        <v>51</v>
      </c>
      <c s="31" t="s">
        <v>154</v>
      </c>
      <c s="31" t="s">
        <v>155</v>
      </c>
      <c s="26" t="s">
        <v>149</v>
      </c>
      <c s="32" t="s">
        <v>156</v>
      </c>
      <c s="33" t="s">
        <v>117</v>
      </c>
      <c s="34">
        <v>424.8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2.75">
      <c r="A56" s="36" t="s">
        <v>56</v>
      </c>
      <c r="E56" s="37" t="s">
        <v>157</v>
      </c>
    </row>
    <row r="57" spans="1:5" ht="38.25">
      <c r="A57" s="38" t="s">
        <v>58</v>
      </c>
      <c r="E57" s="39" t="s">
        <v>158</v>
      </c>
    </row>
    <row r="58" spans="1:5" ht="306">
      <c r="A58" t="s">
        <v>60</v>
      </c>
      <c r="E58" s="37" t="s">
        <v>153</v>
      </c>
    </row>
    <row r="59" spans="1:16" ht="12.75">
      <c r="A59" s="26" t="s">
        <v>51</v>
      </c>
      <c s="31" t="s">
        <v>159</v>
      </c>
      <c s="31" t="s">
        <v>155</v>
      </c>
      <c s="26" t="s">
        <v>160</v>
      </c>
      <c s="32" t="s">
        <v>156</v>
      </c>
      <c s="33" t="s">
        <v>117</v>
      </c>
      <c s="34">
        <v>34.8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2.75">
      <c r="A60" s="36" t="s">
        <v>56</v>
      </c>
      <c r="E60" s="37" t="s">
        <v>157</v>
      </c>
    </row>
    <row r="61" spans="1:5" ht="12.75">
      <c r="A61" s="38" t="s">
        <v>58</v>
      </c>
      <c r="E61" s="39" t="s">
        <v>161</v>
      </c>
    </row>
    <row r="62" spans="1:5" ht="306">
      <c r="A62" t="s">
        <v>60</v>
      </c>
      <c r="E62" s="37" t="s">
        <v>153</v>
      </c>
    </row>
    <row r="63" spans="1:16" ht="12.75">
      <c r="A63" s="26" t="s">
        <v>51</v>
      </c>
      <c s="31" t="s">
        <v>162</v>
      </c>
      <c s="31" t="s">
        <v>163</v>
      </c>
      <c s="26" t="s">
        <v>63</v>
      </c>
      <c s="32" t="s">
        <v>164</v>
      </c>
      <c s="33" t="s">
        <v>117</v>
      </c>
      <c s="34">
        <v>1.5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25.5">
      <c r="A64" s="36" t="s">
        <v>56</v>
      </c>
      <c r="E64" s="37" t="s">
        <v>165</v>
      </c>
    </row>
    <row r="65" spans="1:5" ht="12.75">
      <c r="A65" s="38" t="s">
        <v>58</v>
      </c>
      <c r="E65" s="39" t="s">
        <v>166</v>
      </c>
    </row>
    <row r="66" spans="1:5" ht="318.75">
      <c r="A66" t="s">
        <v>60</v>
      </c>
      <c r="E66" s="37" t="s">
        <v>167</v>
      </c>
    </row>
    <row r="67" spans="1:16" ht="12.75">
      <c r="A67" s="26" t="s">
        <v>51</v>
      </c>
      <c s="31" t="s">
        <v>168</v>
      </c>
      <c s="31" t="s">
        <v>169</v>
      </c>
      <c s="26" t="s">
        <v>63</v>
      </c>
      <c s="32" t="s">
        <v>170</v>
      </c>
      <c s="33" t="s">
        <v>117</v>
      </c>
      <c s="34">
        <v>2.4</v>
      </c>
      <c s="35">
        <v>0</v>
      </c>
      <c s="35">
        <f>ROUND(ROUND(H67,2)*ROUND(G67,3),2)</f>
      </c>
      <c s="33" t="s">
        <v>65</v>
      </c>
      <c r="O67">
        <f>(I67*21)/100</f>
      </c>
      <c t="s">
        <v>26</v>
      </c>
    </row>
    <row r="68" spans="1:5" ht="25.5">
      <c r="A68" s="36" t="s">
        <v>56</v>
      </c>
      <c r="E68" s="37" t="s">
        <v>171</v>
      </c>
    </row>
    <row r="69" spans="1:5" ht="12.75">
      <c r="A69" s="38" t="s">
        <v>58</v>
      </c>
      <c r="E69" s="39" t="s">
        <v>172</v>
      </c>
    </row>
    <row r="70" spans="1:5" ht="318.75">
      <c r="A70" t="s">
        <v>60</v>
      </c>
      <c r="E70" s="37" t="s">
        <v>167</v>
      </c>
    </row>
    <row r="71" spans="1:16" ht="12.75">
      <c r="A71" s="26" t="s">
        <v>51</v>
      </c>
      <c s="31" t="s">
        <v>173</v>
      </c>
      <c s="31" t="s">
        <v>174</v>
      </c>
      <c s="26" t="s">
        <v>63</v>
      </c>
      <c s="32" t="s">
        <v>175</v>
      </c>
      <c s="33" t="s">
        <v>117</v>
      </c>
      <c s="34">
        <v>300</v>
      </c>
      <c s="35">
        <v>0</v>
      </c>
      <c s="35">
        <f>ROUND(ROUND(H71,2)*ROUND(G71,3),2)</f>
      </c>
      <c s="33" t="s">
        <v>65</v>
      </c>
      <c r="O71">
        <f>(I71*21)/100</f>
      </c>
      <c t="s">
        <v>26</v>
      </c>
    </row>
    <row r="72" spans="1:5" ht="89.25">
      <c r="A72" s="36" t="s">
        <v>56</v>
      </c>
      <c r="E72" s="37" t="s">
        <v>176</v>
      </c>
    </row>
    <row r="73" spans="1:5" ht="12.75">
      <c r="A73" s="38" t="s">
        <v>58</v>
      </c>
      <c r="E73" s="39" t="s">
        <v>177</v>
      </c>
    </row>
    <row r="74" spans="1:5" ht="267.75">
      <c r="A74" t="s">
        <v>60</v>
      </c>
      <c r="E74" s="37" t="s">
        <v>178</v>
      </c>
    </row>
    <row r="75" spans="1:16" ht="12.75">
      <c r="A75" s="26" t="s">
        <v>51</v>
      </c>
      <c s="31" t="s">
        <v>179</v>
      </c>
      <c s="31" t="s">
        <v>180</v>
      </c>
      <c s="26" t="s">
        <v>63</v>
      </c>
      <c s="32" t="s">
        <v>181</v>
      </c>
      <c s="33" t="s">
        <v>117</v>
      </c>
      <c s="34">
        <v>408.85</v>
      </c>
      <c s="35">
        <v>0</v>
      </c>
      <c s="35">
        <f>ROUND(ROUND(H75,2)*ROUND(G75,3),2)</f>
      </c>
      <c s="33" t="s">
        <v>65</v>
      </c>
      <c r="O75">
        <f>(I75*21)/100</f>
      </c>
      <c t="s">
        <v>26</v>
      </c>
    </row>
    <row r="76" spans="1:5" ht="12.75">
      <c r="A76" s="36" t="s">
        <v>56</v>
      </c>
      <c r="E76" s="37" t="s">
        <v>182</v>
      </c>
    </row>
    <row r="77" spans="1:5" ht="51">
      <c r="A77" s="38" t="s">
        <v>58</v>
      </c>
      <c r="E77" s="39" t="s">
        <v>183</v>
      </c>
    </row>
    <row r="78" spans="1:5" ht="191.25">
      <c r="A78" t="s">
        <v>60</v>
      </c>
      <c r="E78" s="37" t="s">
        <v>184</v>
      </c>
    </row>
    <row r="79" spans="1:16" ht="12.75">
      <c r="A79" s="26" t="s">
        <v>51</v>
      </c>
      <c s="31" t="s">
        <v>185</v>
      </c>
      <c s="31" t="s">
        <v>186</v>
      </c>
      <c s="26" t="s">
        <v>63</v>
      </c>
      <c s="32" t="s">
        <v>187</v>
      </c>
      <c s="33" t="s">
        <v>117</v>
      </c>
      <c s="34">
        <v>370.8</v>
      </c>
      <c s="35">
        <v>0</v>
      </c>
      <c s="35">
        <f>ROUND(ROUND(H79,2)*ROUND(G79,3),2)</f>
      </c>
      <c s="33" t="s">
        <v>65</v>
      </c>
      <c r="O79">
        <f>(I79*21)/100</f>
      </c>
      <c t="s">
        <v>26</v>
      </c>
    </row>
    <row r="80" spans="1:5" ht="114.75">
      <c r="A80" s="36" t="s">
        <v>56</v>
      </c>
      <c r="E80" s="37" t="s">
        <v>188</v>
      </c>
    </row>
    <row r="81" spans="1:5" ht="51">
      <c r="A81" s="38" t="s">
        <v>58</v>
      </c>
      <c r="E81" s="39" t="s">
        <v>189</v>
      </c>
    </row>
    <row r="82" spans="1:5" ht="267.75">
      <c r="A82" t="s">
        <v>60</v>
      </c>
      <c r="E82" s="37" t="s">
        <v>178</v>
      </c>
    </row>
    <row r="83" spans="1:16" ht="12.75">
      <c r="A83" s="26" t="s">
        <v>51</v>
      </c>
      <c s="31" t="s">
        <v>190</v>
      </c>
      <c s="31" t="s">
        <v>191</v>
      </c>
      <c s="26" t="s">
        <v>63</v>
      </c>
      <c s="32" t="s">
        <v>192</v>
      </c>
      <c s="33" t="s">
        <v>117</v>
      </c>
      <c s="34">
        <v>2.35</v>
      </c>
      <c s="35">
        <v>0</v>
      </c>
      <c s="35">
        <f>ROUND(ROUND(H83,2)*ROUND(G83,3),2)</f>
      </c>
      <c s="33" t="s">
        <v>65</v>
      </c>
      <c r="O83">
        <f>(I83*21)/100</f>
      </c>
      <c t="s">
        <v>26</v>
      </c>
    </row>
    <row r="84" spans="1:5" ht="63.75">
      <c r="A84" s="36" t="s">
        <v>56</v>
      </c>
      <c r="E84" s="37" t="s">
        <v>193</v>
      </c>
    </row>
    <row r="85" spans="1:5" ht="38.25">
      <c r="A85" s="38" t="s">
        <v>58</v>
      </c>
      <c r="E85" s="39" t="s">
        <v>194</v>
      </c>
    </row>
    <row r="86" spans="1:5" ht="293.25">
      <c r="A86" t="s">
        <v>60</v>
      </c>
      <c r="E86" s="37" t="s">
        <v>195</v>
      </c>
    </row>
    <row r="87" spans="1:16" ht="12.75">
      <c r="A87" s="26" t="s">
        <v>51</v>
      </c>
      <c s="31" t="s">
        <v>196</v>
      </c>
      <c s="31" t="s">
        <v>197</v>
      </c>
      <c s="26" t="s">
        <v>63</v>
      </c>
      <c s="32" t="s">
        <v>198</v>
      </c>
      <c s="33" t="s">
        <v>111</v>
      </c>
      <c s="34">
        <v>623</v>
      </c>
      <c s="35">
        <v>0</v>
      </c>
      <c s="35">
        <f>ROUND(ROUND(H87,2)*ROUND(G87,3),2)</f>
      </c>
      <c s="33" t="s">
        <v>65</v>
      </c>
      <c r="O87">
        <f>(I87*21)/100</f>
      </c>
      <c t="s">
        <v>26</v>
      </c>
    </row>
    <row r="88" spans="1:5" ht="12.75">
      <c r="A88" s="36" t="s">
        <v>56</v>
      </c>
      <c r="E88" s="37" t="s">
        <v>199</v>
      </c>
    </row>
    <row r="89" spans="1:5" ht="12.75">
      <c r="A89" s="38" t="s">
        <v>58</v>
      </c>
      <c r="E89" s="39" t="s">
        <v>200</v>
      </c>
    </row>
    <row r="90" spans="1:5" ht="25.5">
      <c r="A90" t="s">
        <v>60</v>
      </c>
      <c r="E90" s="37" t="s">
        <v>201</v>
      </c>
    </row>
    <row r="91" spans="1:16" ht="12.75">
      <c r="A91" s="26" t="s">
        <v>51</v>
      </c>
      <c s="31" t="s">
        <v>202</v>
      </c>
      <c s="31" t="s">
        <v>203</v>
      </c>
      <c s="26" t="s">
        <v>63</v>
      </c>
      <c s="32" t="s">
        <v>204</v>
      </c>
      <c s="33" t="s">
        <v>111</v>
      </c>
      <c s="34">
        <v>232</v>
      </c>
      <c s="35">
        <v>0</v>
      </c>
      <c s="35">
        <f>ROUND(ROUND(H91,2)*ROUND(G91,3),2)</f>
      </c>
      <c s="33" t="s">
        <v>65</v>
      </c>
      <c r="O91">
        <f>(I91*21)/100</f>
      </c>
      <c t="s">
        <v>26</v>
      </c>
    </row>
    <row r="92" spans="1:5" ht="12.75">
      <c r="A92" s="36" t="s">
        <v>56</v>
      </c>
      <c r="E92" s="37" t="s">
        <v>205</v>
      </c>
    </row>
    <row r="93" spans="1:5" ht="25.5">
      <c r="A93" s="38" t="s">
        <v>58</v>
      </c>
      <c r="E93" s="39" t="s">
        <v>206</v>
      </c>
    </row>
    <row r="94" spans="1:5" ht="38.25">
      <c r="A94" t="s">
        <v>60</v>
      </c>
      <c r="E94" s="37" t="s">
        <v>207</v>
      </c>
    </row>
    <row r="95" spans="1:16" ht="12.75">
      <c r="A95" s="26" t="s">
        <v>51</v>
      </c>
      <c s="31" t="s">
        <v>208</v>
      </c>
      <c s="31" t="s">
        <v>209</v>
      </c>
      <c s="26" t="s">
        <v>63</v>
      </c>
      <c s="32" t="s">
        <v>210</v>
      </c>
      <c s="33" t="s">
        <v>111</v>
      </c>
      <c s="34">
        <v>232</v>
      </c>
      <c s="35">
        <v>0</v>
      </c>
      <c s="35">
        <f>ROUND(ROUND(H95,2)*ROUND(G95,3),2)</f>
      </c>
      <c s="33" t="s">
        <v>65</v>
      </c>
      <c r="O95">
        <f>(I95*21)/100</f>
      </c>
      <c t="s">
        <v>26</v>
      </c>
    </row>
    <row r="96" spans="1:5" ht="38.25">
      <c r="A96" s="36" t="s">
        <v>56</v>
      </c>
      <c r="E96" s="37" t="s">
        <v>211</v>
      </c>
    </row>
    <row r="97" spans="1:5" ht="12.75">
      <c r="A97" s="38" t="s">
        <v>58</v>
      </c>
      <c r="E97" s="39" t="s">
        <v>212</v>
      </c>
    </row>
    <row r="98" spans="1:5" ht="25.5">
      <c r="A98" t="s">
        <v>60</v>
      </c>
      <c r="E98" s="37" t="s">
        <v>213</v>
      </c>
    </row>
    <row r="99" spans="1:16" ht="12.75">
      <c r="A99" s="26" t="s">
        <v>51</v>
      </c>
      <c s="31" t="s">
        <v>214</v>
      </c>
      <c s="31" t="s">
        <v>215</v>
      </c>
      <c s="26" t="s">
        <v>63</v>
      </c>
      <c s="32" t="s">
        <v>216</v>
      </c>
      <c s="33" t="s">
        <v>111</v>
      </c>
      <c s="34">
        <v>464</v>
      </c>
      <c s="35">
        <v>0</v>
      </c>
      <c s="35">
        <f>ROUND(ROUND(H99,2)*ROUND(G99,3),2)</f>
      </c>
      <c s="33" t="s">
        <v>65</v>
      </c>
      <c r="O99">
        <f>(I99*21)/100</f>
      </c>
      <c t="s">
        <v>26</v>
      </c>
    </row>
    <row r="100" spans="1:5" ht="63.75">
      <c r="A100" s="36" t="s">
        <v>56</v>
      </c>
      <c r="E100" s="37" t="s">
        <v>217</v>
      </c>
    </row>
    <row r="101" spans="1:5" ht="12.75">
      <c r="A101" s="38" t="s">
        <v>58</v>
      </c>
      <c r="E101" s="39" t="s">
        <v>218</v>
      </c>
    </row>
    <row r="102" spans="1:5" ht="38.25">
      <c r="A102" t="s">
        <v>60</v>
      </c>
      <c r="E102" s="37" t="s">
        <v>219</v>
      </c>
    </row>
    <row r="103" spans="1:18" ht="12.75" customHeight="1">
      <c r="A103" s="6" t="s">
        <v>49</v>
      </c>
      <c s="6"/>
      <c s="42" t="s">
        <v>26</v>
      </c>
      <c s="6"/>
      <c s="29" t="s">
        <v>220</v>
      </c>
      <c s="6"/>
      <c s="6"/>
      <c s="6"/>
      <c s="43">
        <f>0+Q103</f>
      </c>
      <c s="6"/>
      <c r="O103">
        <f>0+R103</f>
      </c>
      <c r="Q103">
        <f>0+I104</f>
      </c>
      <c>
        <f>0+O104</f>
      </c>
    </row>
    <row r="104" spans="1:16" ht="12.75">
      <c r="A104" s="26" t="s">
        <v>51</v>
      </c>
      <c s="31" t="s">
        <v>221</v>
      </c>
      <c s="31" t="s">
        <v>222</v>
      </c>
      <c s="26" t="s">
        <v>63</v>
      </c>
      <c s="32" t="s">
        <v>223</v>
      </c>
      <c s="33" t="s">
        <v>111</v>
      </c>
      <c s="34">
        <v>623</v>
      </c>
      <c s="35">
        <v>0</v>
      </c>
      <c s="35">
        <f>ROUND(ROUND(H104,2)*ROUND(G104,3),2)</f>
      </c>
      <c s="33" t="s">
        <v>65</v>
      </c>
      <c r="O104">
        <f>(I104*21)/100</f>
      </c>
      <c t="s">
        <v>26</v>
      </c>
    </row>
    <row r="105" spans="1:5" ht="89.25">
      <c r="A105" s="36" t="s">
        <v>56</v>
      </c>
      <c r="E105" s="37" t="s">
        <v>224</v>
      </c>
    </row>
    <row r="106" spans="1:5" ht="12.75">
      <c r="A106" s="38" t="s">
        <v>58</v>
      </c>
      <c r="E106" s="39" t="s">
        <v>225</v>
      </c>
    </row>
    <row r="107" spans="1:5" ht="102">
      <c r="A107" t="s">
        <v>60</v>
      </c>
      <c r="E107" s="37" t="s">
        <v>226</v>
      </c>
    </row>
    <row r="108" spans="1:18" ht="12.75" customHeight="1">
      <c r="A108" s="6" t="s">
        <v>49</v>
      </c>
      <c s="6"/>
      <c s="42" t="s">
        <v>38</v>
      </c>
      <c s="6"/>
      <c s="29" t="s">
        <v>227</v>
      </c>
      <c s="6"/>
      <c s="6"/>
      <c s="6"/>
      <c s="43">
        <f>0+Q108</f>
      </c>
      <c s="6"/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26" t="s">
        <v>51</v>
      </c>
      <c s="31" t="s">
        <v>228</v>
      </c>
      <c s="31" t="s">
        <v>229</v>
      </c>
      <c s="26" t="s">
        <v>63</v>
      </c>
      <c s="32" t="s">
        <v>230</v>
      </c>
      <c s="33" t="s">
        <v>111</v>
      </c>
      <c s="34">
        <v>623</v>
      </c>
      <c s="35">
        <v>0</v>
      </c>
      <c s="35">
        <f>ROUND(ROUND(H109,2)*ROUND(G109,3),2)</f>
      </c>
      <c s="33" t="s">
        <v>65</v>
      </c>
      <c r="O109">
        <f>(I109*21)/100</f>
      </c>
      <c t="s">
        <v>26</v>
      </c>
    </row>
    <row r="110" spans="1:5" ht="25.5">
      <c r="A110" s="36" t="s">
        <v>56</v>
      </c>
      <c r="E110" s="37" t="s">
        <v>231</v>
      </c>
    </row>
    <row r="111" spans="1:5" ht="12.75">
      <c r="A111" s="38" t="s">
        <v>58</v>
      </c>
      <c r="E111" s="39" t="s">
        <v>200</v>
      </c>
    </row>
    <row r="112" spans="1:5" ht="51">
      <c r="A112" t="s">
        <v>60</v>
      </c>
      <c r="E112" s="37" t="s">
        <v>232</v>
      </c>
    </row>
    <row r="113" spans="1:16" ht="12.75">
      <c r="A113" s="26" t="s">
        <v>51</v>
      </c>
      <c s="31" t="s">
        <v>233</v>
      </c>
      <c s="31" t="s">
        <v>234</v>
      </c>
      <c s="26" t="s">
        <v>63</v>
      </c>
      <c s="32" t="s">
        <v>235</v>
      </c>
      <c s="33" t="s">
        <v>111</v>
      </c>
      <c s="34">
        <v>711.95</v>
      </c>
      <c s="35">
        <v>0</v>
      </c>
      <c s="35">
        <f>ROUND(ROUND(H113,2)*ROUND(G113,3),2)</f>
      </c>
      <c s="33" t="s">
        <v>65</v>
      </c>
      <c r="O113">
        <f>(I113*21)/100</f>
      </c>
      <c t="s">
        <v>26</v>
      </c>
    </row>
    <row r="114" spans="1:5" ht="25.5">
      <c r="A114" s="36" t="s">
        <v>56</v>
      </c>
      <c r="E114" s="37" t="s">
        <v>236</v>
      </c>
    </row>
    <row r="115" spans="1:5" ht="51">
      <c r="A115" s="38" t="s">
        <v>58</v>
      </c>
      <c r="E115" s="39" t="s">
        <v>237</v>
      </c>
    </row>
    <row r="116" spans="1:5" ht="51">
      <c r="A116" t="s">
        <v>60</v>
      </c>
      <c r="E116" s="37" t="s">
        <v>232</v>
      </c>
    </row>
    <row r="117" spans="1:16" ht="12.75">
      <c r="A117" s="26" t="s">
        <v>51</v>
      </c>
      <c s="31" t="s">
        <v>238</v>
      </c>
      <c s="31" t="s">
        <v>239</v>
      </c>
      <c s="26" t="s">
        <v>63</v>
      </c>
      <c s="32" t="s">
        <v>240</v>
      </c>
      <c s="33" t="s">
        <v>111</v>
      </c>
      <c s="34">
        <v>623</v>
      </c>
      <c s="35">
        <v>0</v>
      </c>
      <c s="35">
        <f>ROUND(ROUND(H117,2)*ROUND(G117,3),2)</f>
      </c>
      <c s="33" t="s">
        <v>65</v>
      </c>
      <c r="O117">
        <f>(I117*21)/100</f>
      </c>
      <c t="s">
        <v>26</v>
      </c>
    </row>
    <row r="118" spans="1:5" ht="25.5">
      <c r="A118" s="36" t="s">
        <v>56</v>
      </c>
      <c r="E118" s="37" t="s">
        <v>241</v>
      </c>
    </row>
    <row r="119" spans="1:5" ht="12.75">
      <c r="A119" s="38" t="s">
        <v>58</v>
      </c>
      <c r="E119" s="39" t="s">
        <v>242</v>
      </c>
    </row>
    <row r="120" spans="1:5" ht="51">
      <c r="A120" t="s">
        <v>60</v>
      </c>
      <c r="E120" s="37" t="s">
        <v>243</v>
      </c>
    </row>
    <row r="121" spans="1:16" ht="12.75">
      <c r="A121" s="26" t="s">
        <v>51</v>
      </c>
      <c s="31" t="s">
        <v>244</v>
      </c>
      <c s="31" t="s">
        <v>245</v>
      </c>
      <c s="26" t="s">
        <v>63</v>
      </c>
      <c s="32" t="s">
        <v>246</v>
      </c>
      <c s="33" t="s">
        <v>111</v>
      </c>
      <c s="34">
        <v>753</v>
      </c>
      <c s="35">
        <v>0</v>
      </c>
      <c s="35">
        <f>ROUND(ROUND(H121,2)*ROUND(G121,3),2)</f>
      </c>
      <c s="33" t="s">
        <v>65</v>
      </c>
      <c r="O121">
        <f>(I121*21)/100</f>
      </c>
      <c t="s">
        <v>26</v>
      </c>
    </row>
    <row r="122" spans="1:5" ht="25.5">
      <c r="A122" s="36" t="s">
        <v>56</v>
      </c>
      <c r="E122" s="37" t="s">
        <v>247</v>
      </c>
    </row>
    <row r="123" spans="1:5" ht="12.75">
      <c r="A123" s="38" t="s">
        <v>58</v>
      </c>
      <c r="E123" s="39" t="s">
        <v>248</v>
      </c>
    </row>
    <row r="124" spans="1:5" ht="51">
      <c r="A124" t="s">
        <v>60</v>
      </c>
      <c r="E124" s="37" t="s">
        <v>249</v>
      </c>
    </row>
    <row r="125" spans="1:16" ht="12.75">
      <c r="A125" s="26" t="s">
        <v>51</v>
      </c>
      <c s="31" t="s">
        <v>250</v>
      </c>
      <c s="31" t="s">
        <v>251</v>
      </c>
      <c s="26" t="s">
        <v>63</v>
      </c>
      <c s="32" t="s">
        <v>252</v>
      </c>
      <c s="33" t="s">
        <v>111</v>
      </c>
      <c s="34">
        <v>753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26</v>
      </c>
    </row>
    <row r="126" spans="1:5" ht="12.75">
      <c r="A126" s="36" t="s">
        <v>56</v>
      </c>
      <c r="E126" s="37" t="s">
        <v>253</v>
      </c>
    </row>
    <row r="127" spans="1:5" ht="38.25">
      <c r="A127" s="38" t="s">
        <v>58</v>
      </c>
      <c r="E127" s="39" t="s">
        <v>254</v>
      </c>
    </row>
    <row r="128" spans="1:5" ht="140.25">
      <c r="A128" t="s">
        <v>60</v>
      </c>
      <c r="E128" s="37" t="s">
        <v>255</v>
      </c>
    </row>
    <row r="129" spans="1:16" ht="12.75">
      <c r="A129" s="26" t="s">
        <v>51</v>
      </c>
      <c s="31" t="s">
        <v>256</v>
      </c>
      <c s="31" t="s">
        <v>257</v>
      </c>
      <c s="26" t="s">
        <v>63</v>
      </c>
      <c s="32" t="s">
        <v>258</v>
      </c>
      <c s="33" t="s">
        <v>117</v>
      </c>
      <c s="34">
        <v>6.5</v>
      </c>
      <c s="35">
        <v>0</v>
      </c>
      <c s="35">
        <f>ROUND(ROUND(H129,2)*ROUND(G129,3),2)</f>
      </c>
      <c s="33" t="s">
        <v>65</v>
      </c>
      <c r="O129">
        <f>(I129*21)/100</f>
      </c>
      <c t="s">
        <v>26</v>
      </c>
    </row>
    <row r="130" spans="1:5" ht="12.75">
      <c r="A130" s="36" t="s">
        <v>56</v>
      </c>
      <c r="E130" s="37" t="s">
        <v>259</v>
      </c>
    </row>
    <row r="131" spans="1:5" ht="12.75">
      <c r="A131" s="38" t="s">
        <v>58</v>
      </c>
      <c r="E131" s="39" t="s">
        <v>260</v>
      </c>
    </row>
    <row r="132" spans="1:5" ht="140.25">
      <c r="A132" t="s">
        <v>60</v>
      </c>
      <c r="E132" s="37" t="s">
        <v>255</v>
      </c>
    </row>
    <row r="133" spans="1:16" ht="12.75">
      <c r="A133" s="26" t="s">
        <v>51</v>
      </c>
      <c s="31" t="s">
        <v>261</v>
      </c>
      <c s="31" t="s">
        <v>262</v>
      </c>
      <c s="26" t="s">
        <v>63</v>
      </c>
      <c s="32" t="s">
        <v>263</v>
      </c>
      <c s="33" t="s">
        <v>111</v>
      </c>
      <c s="34">
        <v>623</v>
      </c>
      <c s="35">
        <v>0</v>
      </c>
      <c s="35">
        <f>ROUND(ROUND(H133,2)*ROUND(G133,3),2)</f>
      </c>
      <c s="33" t="s">
        <v>65</v>
      </c>
      <c r="O133">
        <f>(I133*21)/100</f>
      </c>
      <c t="s">
        <v>26</v>
      </c>
    </row>
    <row r="134" spans="1:5" ht="12.75">
      <c r="A134" s="36" t="s">
        <v>56</v>
      </c>
      <c r="E134" s="37" t="s">
        <v>264</v>
      </c>
    </row>
    <row r="135" spans="1:5" ht="12.75">
      <c r="A135" s="38" t="s">
        <v>58</v>
      </c>
      <c r="E135" s="39" t="s">
        <v>200</v>
      </c>
    </row>
    <row r="136" spans="1:5" ht="140.25">
      <c r="A136" t="s">
        <v>60</v>
      </c>
      <c r="E136" s="37" t="s">
        <v>255</v>
      </c>
    </row>
    <row r="137" spans="1:18" ht="12.75" customHeight="1">
      <c r="A137" s="6" t="s">
        <v>49</v>
      </c>
      <c s="6"/>
      <c s="42" t="s">
        <v>87</v>
      </c>
      <c s="6"/>
      <c s="29" t="s">
        <v>265</v>
      </c>
      <c s="6"/>
      <c s="6"/>
      <c s="6"/>
      <c s="43">
        <f>0+Q137</f>
      </c>
      <c s="6"/>
      <c r="O137">
        <f>0+R137</f>
      </c>
      <c r="Q137">
        <f>0+I138+I142</f>
      </c>
      <c>
        <f>0+O138+O142</f>
      </c>
    </row>
    <row r="138" spans="1:16" ht="12.75">
      <c r="A138" s="26" t="s">
        <v>51</v>
      </c>
      <c s="31" t="s">
        <v>266</v>
      </c>
      <c s="31" t="s">
        <v>267</v>
      </c>
      <c s="26" t="s">
        <v>63</v>
      </c>
      <c s="32" t="s">
        <v>268</v>
      </c>
      <c s="33" t="s">
        <v>131</v>
      </c>
      <c s="34">
        <v>2</v>
      </c>
      <c s="35">
        <v>0</v>
      </c>
      <c s="35">
        <f>ROUND(ROUND(H138,2)*ROUND(G138,3),2)</f>
      </c>
      <c s="33" t="s">
        <v>269</v>
      </c>
      <c r="O138">
        <f>(I138*21)/100</f>
      </c>
      <c t="s">
        <v>26</v>
      </c>
    </row>
    <row r="139" spans="1:5" ht="38.25">
      <c r="A139" s="36" t="s">
        <v>56</v>
      </c>
      <c r="E139" s="37" t="s">
        <v>270</v>
      </c>
    </row>
    <row r="140" spans="1:5" ht="12.75">
      <c r="A140" s="38" t="s">
        <v>58</v>
      </c>
      <c r="E140" s="39" t="s">
        <v>124</v>
      </c>
    </row>
    <row r="141" spans="1:5" ht="255">
      <c r="A141" t="s">
        <v>60</v>
      </c>
      <c r="E141" s="37" t="s">
        <v>271</v>
      </c>
    </row>
    <row r="142" spans="1:16" ht="12.75">
      <c r="A142" s="26" t="s">
        <v>51</v>
      </c>
      <c s="31" t="s">
        <v>272</v>
      </c>
      <c s="31" t="s">
        <v>273</v>
      </c>
      <c s="26" t="s">
        <v>63</v>
      </c>
      <c s="32" t="s">
        <v>274</v>
      </c>
      <c s="33" t="s">
        <v>275</v>
      </c>
      <c s="34">
        <v>1</v>
      </c>
      <c s="35">
        <v>0</v>
      </c>
      <c s="35">
        <f>ROUND(ROUND(H142,2)*ROUND(G142,3),2)</f>
      </c>
      <c s="33" t="s">
        <v>65</v>
      </c>
      <c r="O142">
        <f>(I142*21)/100</f>
      </c>
      <c t="s">
        <v>26</v>
      </c>
    </row>
    <row r="143" spans="1:5" ht="38.25">
      <c r="A143" s="36" t="s">
        <v>56</v>
      </c>
      <c r="E143" s="37" t="s">
        <v>276</v>
      </c>
    </row>
    <row r="144" spans="1:5" ht="12.75">
      <c r="A144" s="38" t="s">
        <v>58</v>
      </c>
      <c r="E144" s="39" t="s">
        <v>59</v>
      </c>
    </row>
    <row r="145" spans="1:5" ht="76.5">
      <c r="A145" t="s">
        <v>60</v>
      </c>
      <c r="E145" s="37" t="s">
        <v>277</v>
      </c>
    </row>
    <row r="146" spans="1:18" ht="12.75" customHeight="1">
      <c r="A146" s="6" t="s">
        <v>49</v>
      </c>
      <c s="6"/>
      <c s="42" t="s">
        <v>43</v>
      </c>
      <c s="6"/>
      <c s="29" t="s">
        <v>278</v>
      </c>
      <c s="6"/>
      <c s="6"/>
      <c s="6"/>
      <c s="43">
        <f>0+Q146</f>
      </c>
      <c s="6"/>
      <c r="O146">
        <f>0+R146</f>
      </c>
      <c r="Q146">
        <f>0+I147+I151+I155+I159+I163+I167+I171</f>
      </c>
      <c>
        <f>0+O147+O151+O155+O159+O163+O167+O171</f>
      </c>
    </row>
    <row r="147" spans="1:16" ht="12.75">
      <c r="A147" s="26" t="s">
        <v>51</v>
      </c>
      <c s="31" t="s">
        <v>279</v>
      </c>
      <c s="31" t="s">
        <v>280</v>
      </c>
      <c s="26" t="s">
        <v>63</v>
      </c>
      <c s="32" t="s">
        <v>281</v>
      </c>
      <c s="33" t="s">
        <v>131</v>
      </c>
      <c s="34">
        <v>8</v>
      </c>
      <c s="35">
        <v>0</v>
      </c>
      <c s="35">
        <f>ROUND(ROUND(H147,2)*ROUND(G147,3),2)</f>
      </c>
      <c s="33" t="s">
        <v>65</v>
      </c>
      <c r="O147">
        <f>(I147*21)/100</f>
      </c>
      <c t="s">
        <v>26</v>
      </c>
    </row>
    <row r="148" spans="1:5" ht="76.5">
      <c r="A148" s="36" t="s">
        <v>56</v>
      </c>
      <c r="E148" s="37" t="s">
        <v>282</v>
      </c>
    </row>
    <row r="149" spans="1:5" ht="12.75">
      <c r="A149" s="38" t="s">
        <v>58</v>
      </c>
      <c r="E149" s="39" t="s">
        <v>283</v>
      </c>
    </row>
    <row r="150" spans="1:5" ht="89.25">
      <c r="A150" t="s">
        <v>60</v>
      </c>
      <c r="E150" s="37" t="s">
        <v>284</v>
      </c>
    </row>
    <row r="151" spans="1:16" ht="12.75">
      <c r="A151" s="26" t="s">
        <v>51</v>
      </c>
      <c s="31" t="s">
        <v>285</v>
      </c>
      <c s="31" t="s">
        <v>286</v>
      </c>
      <c s="26" t="s">
        <v>63</v>
      </c>
      <c s="32" t="s">
        <v>287</v>
      </c>
      <c s="33" t="s">
        <v>131</v>
      </c>
      <c s="34">
        <v>109</v>
      </c>
      <c s="35">
        <v>0</v>
      </c>
      <c s="35">
        <f>ROUND(ROUND(H151,2)*ROUND(G151,3),2)</f>
      </c>
      <c s="33" t="s">
        <v>65</v>
      </c>
      <c r="O151">
        <f>(I151*21)/100</f>
      </c>
      <c t="s">
        <v>26</v>
      </c>
    </row>
    <row r="152" spans="1:5" ht="38.25">
      <c r="A152" s="36" t="s">
        <v>56</v>
      </c>
      <c r="E152" s="37" t="s">
        <v>288</v>
      </c>
    </row>
    <row r="153" spans="1:5" ht="51">
      <c r="A153" s="38" t="s">
        <v>58</v>
      </c>
      <c r="E153" s="39" t="s">
        <v>289</v>
      </c>
    </row>
    <row r="154" spans="1:5" ht="51">
      <c r="A154" t="s">
        <v>60</v>
      </c>
      <c r="E154" s="37" t="s">
        <v>290</v>
      </c>
    </row>
    <row r="155" spans="1:16" ht="12.75">
      <c r="A155" s="26" t="s">
        <v>51</v>
      </c>
      <c s="31" t="s">
        <v>291</v>
      </c>
      <c s="31" t="s">
        <v>292</v>
      </c>
      <c s="26" t="s">
        <v>63</v>
      </c>
      <c s="32" t="s">
        <v>293</v>
      </c>
      <c s="33" t="s">
        <v>131</v>
      </c>
      <c s="34">
        <v>32</v>
      </c>
      <c s="35">
        <v>0</v>
      </c>
      <c s="35">
        <f>ROUND(ROUND(H155,2)*ROUND(G155,3),2)</f>
      </c>
      <c s="33" t="s">
        <v>65</v>
      </c>
      <c r="O155">
        <f>(I155*21)/100</f>
      </c>
      <c t="s">
        <v>26</v>
      </c>
    </row>
    <row r="156" spans="1:5" ht="12.75">
      <c r="A156" s="36" t="s">
        <v>56</v>
      </c>
      <c r="E156" s="37" t="s">
        <v>199</v>
      </c>
    </row>
    <row r="157" spans="1:5" ht="12.75">
      <c r="A157" s="38" t="s">
        <v>58</v>
      </c>
      <c r="E157" s="39" t="s">
        <v>294</v>
      </c>
    </row>
    <row r="158" spans="1:5" ht="25.5">
      <c r="A158" t="s">
        <v>60</v>
      </c>
      <c r="E158" s="37" t="s">
        <v>295</v>
      </c>
    </row>
    <row r="159" spans="1:16" ht="12.75">
      <c r="A159" s="26" t="s">
        <v>51</v>
      </c>
      <c s="31" t="s">
        <v>296</v>
      </c>
      <c s="31" t="s">
        <v>297</v>
      </c>
      <c s="26" t="s">
        <v>63</v>
      </c>
      <c s="32" t="s">
        <v>298</v>
      </c>
      <c s="33" t="s">
        <v>131</v>
      </c>
      <c s="34">
        <v>142.5</v>
      </c>
      <c s="35">
        <v>0</v>
      </c>
      <c s="35">
        <f>ROUND(ROUND(H159,2)*ROUND(G159,3),2)</f>
      </c>
      <c s="33" t="s">
        <v>65</v>
      </c>
      <c r="O159">
        <f>(I159*21)/100</f>
      </c>
      <c t="s">
        <v>26</v>
      </c>
    </row>
    <row r="160" spans="1:5" ht="25.5">
      <c r="A160" s="36" t="s">
        <v>56</v>
      </c>
      <c r="E160" s="37" t="s">
        <v>299</v>
      </c>
    </row>
    <row r="161" spans="1:5" ht="12.75">
      <c r="A161" s="38" t="s">
        <v>58</v>
      </c>
      <c r="E161" s="39" t="s">
        <v>300</v>
      </c>
    </row>
    <row r="162" spans="1:5" ht="38.25">
      <c r="A162" t="s">
        <v>60</v>
      </c>
      <c r="E162" s="37" t="s">
        <v>301</v>
      </c>
    </row>
    <row r="163" spans="1:16" ht="12.75">
      <c r="A163" s="26" t="s">
        <v>51</v>
      </c>
      <c s="31" t="s">
        <v>302</v>
      </c>
      <c s="31" t="s">
        <v>303</v>
      </c>
      <c s="26" t="s">
        <v>63</v>
      </c>
      <c s="32" t="s">
        <v>304</v>
      </c>
      <c s="33" t="s">
        <v>275</v>
      </c>
      <c s="34">
        <v>1</v>
      </c>
      <c s="35">
        <v>0</v>
      </c>
      <c s="35">
        <f>ROUND(ROUND(H163,2)*ROUND(G163,3),2)</f>
      </c>
      <c s="33" t="s">
        <v>65</v>
      </c>
      <c r="O163">
        <f>(I163*21)/100</f>
      </c>
      <c t="s">
        <v>26</v>
      </c>
    </row>
    <row r="164" spans="1:5" ht="38.25">
      <c r="A164" s="36" t="s">
        <v>56</v>
      </c>
      <c r="E164" s="37" t="s">
        <v>305</v>
      </c>
    </row>
    <row r="165" spans="1:5" ht="12.75">
      <c r="A165" s="38" t="s">
        <v>58</v>
      </c>
      <c r="E165" s="39" t="s">
        <v>59</v>
      </c>
    </row>
    <row r="166" spans="1:5" ht="89.25">
      <c r="A166" t="s">
        <v>60</v>
      </c>
      <c r="E166" s="37" t="s">
        <v>306</v>
      </c>
    </row>
    <row r="167" spans="1:16" ht="12.75">
      <c r="A167" s="26" t="s">
        <v>51</v>
      </c>
      <c s="31" t="s">
        <v>307</v>
      </c>
      <c s="31" t="s">
        <v>308</v>
      </c>
      <c s="26" t="s">
        <v>63</v>
      </c>
      <c s="32" t="s">
        <v>309</v>
      </c>
      <c s="33" t="s">
        <v>102</v>
      </c>
      <c s="34">
        <v>0.07</v>
      </c>
      <c s="35">
        <v>0</v>
      </c>
      <c s="35">
        <f>ROUND(ROUND(H167,2)*ROUND(G167,3),2)</f>
      </c>
      <c s="33" t="s">
        <v>65</v>
      </c>
      <c r="O167">
        <f>(I167*21)/100</f>
      </c>
      <c t="s">
        <v>26</v>
      </c>
    </row>
    <row r="168" spans="1:5" ht="89.25">
      <c r="A168" s="36" t="s">
        <v>56</v>
      </c>
      <c r="E168" s="37" t="s">
        <v>310</v>
      </c>
    </row>
    <row r="169" spans="1:5" ht="12.75">
      <c r="A169" s="38" t="s">
        <v>58</v>
      </c>
      <c r="E169" s="39" t="s">
        <v>311</v>
      </c>
    </row>
    <row r="170" spans="1:5" ht="38.25">
      <c r="A170" t="s">
        <v>60</v>
      </c>
      <c r="E170" s="37" t="s">
        <v>312</v>
      </c>
    </row>
    <row r="171" spans="1:16" ht="12.75">
      <c r="A171" s="26" t="s">
        <v>51</v>
      </c>
      <c s="31" t="s">
        <v>313</v>
      </c>
      <c s="31" t="s">
        <v>314</v>
      </c>
      <c s="26" t="s">
        <v>63</v>
      </c>
      <c s="32" t="s">
        <v>315</v>
      </c>
      <c s="33" t="s">
        <v>131</v>
      </c>
      <c s="34">
        <v>2</v>
      </c>
      <c s="35">
        <v>0</v>
      </c>
      <c s="35">
        <f>ROUND(ROUND(H171,2)*ROUND(G171,3),2)</f>
      </c>
      <c s="33" t="s">
        <v>65</v>
      </c>
      <c r="O171">
        <f>(I171*21)/100</f>
      </c>
      <c t="s">
        <v>26</v>
      </c>
    </row>
    <row r="172" spans="1:5" ht="51">
      <c r="A172" s="36" t="s">
        <v>56</v>
      </c>
      <c r="E172" s="37" t="s">
        <v>316</v>
      </c>
    </row>
    <row r="173" spans="1:5" ht="12.75">
      <c r="A173" s="38" t="s">
        <v>58</v>
      </c>
      <c r="E173" s="39" t="s">
        <v>317</v>
      </c>
    </row>
    <row r="174" spans="1:5" ht="76.5">
      <c r="A174" t="s">
        <v>60</v>
      </c>
      <c r="E174" s="37" t="s">
        <v>318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319</v>
      </c>
      <c s="40">
        <f>0+I9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96</v>
      </c>
      <c s="1"/>
      <c s="14" t="s">
        <v>97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319</v>
      </c>
      <c s="6"/>
      <c s="18" t="s">
        <v>320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43</v>
      </c>
      <c s="27"/>
      <c s="29" t="s">
        <v>278</v>
      </c>
      <c s="27"/>
      <c s="27"/>
      <c s="27"/>
      <c s="30">
        <f>0+Q9</f>
      </c>
      <c s="27"/>
      <c r="O9">
        <f>0+R9</f>
      </c>
      <c r="Q9">
        <f>0+I10+I14+I18+I22+I26+I30+I34+I38</f>
      </c>
      <c>
        <f>0+O10+O14+O18+O22+O26+O30+O34+O38</f>
      </c>
    </row>
    <row r="10" spans="1:16" ht="25.5">
      <c r="A10" s="26" t="s">
        <v>51</v>
      </c>
      <c s="31" t="s">
        <v>32</v>
      </c>
      <c s="31" t="s">
        <v>322</v>
      </c>
      <c s="26" t="s">
        <v>63</v>
      </c>
      <c s="32" t="s">
        <v>323</v>
      </c>
      <c s="33" t="s">
        <v>275</v>
      </c>
      <c s="34">
        <v>3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324</v>
      </c>
    </row>
    <row r="12" spans="1:5" ht="12.75">
      <c r="A12" s="38" t="s">
        <v>58</v>
      </c>
      <c r="E12" s="39" t="s">
        <v>325</v>
      </c>
    </row>
    <row r="13" spans="1:5" ht="25.5">
      <c r="A13" t="s">
        <v>60</v>
      </c>
      <c r="E13" s="37" t="s">
        <v>326</v>
      </c>
    </row>
    <row r="14" spans="1:16" ht="12.75">
      <c r="A14" s="26" t="s">
        <v>51</v>
      </c>
      <c s="31" t="s">
        <v>26</v>
      </c>
      <c s="31" t="s">
        <v>327</v>
      </c>
      <c s="26" t="s">
        <v>63</v>
      </c>
      <c s="32" t="s">
        <v>328</v>
      </c>
      <c s="33" t="s">
        <v>275</v>
      </c>
      <c s="34">
        <v>2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25.5">
      <c r="A15" s="36" t="s">
        <v>56</v>
      </c>
      <c r="E15" s="37" t="s">
        <v>329</v>
      </c>
    </row>
    <row r="16" spans="1:5" ht="12.75">
      <c r="A16" s="38" t="s">
        <v>58</v>
      </c>
      <c r="E16" s="39" t="s">
        <v>124</v>
      </c>
    </row>
    <row r="17" spans="1:5" ht="25.5">
      <c r="A17" t="s">
        <v>60</v>
      </c>
      <c r="E17" s="37" t="s">
        <v>330</v>
      </c>
    </row>
    <row r="18" spans="1:16" ht="12.75">
      <c r="A18" s="26" t="s">
        <v>51</v>
      </c>
      <c s="31" t="s">
        <v>25</v>
      </c>
      <c s="31" t="s">
        <v>331</v>
      </c>
      <c s="26" t="s">
        <v>63</v>
      </c>
      <c s="32" t="s">
        <v>332</v>
      </c>
      <c s="33" t="s">
        <v>275</v>
      </c>
      <c s="34">
        <v>2</v>
      </c>
      <c s="35">
        <v>0</v>
      </c>
      <c s="35">
        <f>ROUND(ROUND(H18,2)*ROUND(G18,3),2)</f>
      </c>
      <c s="33" t="s">
        <v>65</v>
      </c>
      <c r="O18">
        <f>(I18*21)/100</f>
      </c>
      <c t="s">
        <v>26</v>
      </c>
    </row>
    <row r="19" spans="1:5" ht="12.75">
      <c r="A19" s="36" t="s">
        <v>56</v>
      </c>
      <c r="E19" s="37" t="s">
        <v>333</v>
      </c>
    </row>
    <row r="20" spans="1:5" ht="12.75">
      <c r="A20" s="38" t="s">
        <v>58</v>
      </c>
      <c r="E20" s="39" t="s">
        <v>124</v>
      </c>
    </row>
    <row r="21" spans="1:5" ht="25.5">
      <c r="A21" t="s">
        <v>60</v>
      </c>
      <c r="E21" s="37" t="s">
        <v>334</v>
      </c>
    </row>
    <row r="22" spans="1:16" ht="25.5">
      <c r="A22" s="26" t="s">
        <v>51</v>
      </c>
      <c s="31" t="s">
        <v>36</v>
      </c>
      <c s="31" t="s">
        <v>335</v>
      </c>
      <c s="26" t="s">
        <v>63</v>
      </c>
      <c s="32" t="s">
        <v>336</v>
      </c>
      <c s="33" t="s">
        <v>275</v>
      </c>
      <c s="34">
        <v>3</v>
      </c>
      <c s="35">
        <v>0</v>
      </c>
      <c s="35">
        <f>ROUND(ROUND(H22,2)*ROUND(G22,3),2)</f>
      </c>
      <c s="33" t="s">
        <v>65</v>
      </c>
      <c r="O22">
        <f>(I22*21)/100</f>
      </c>
      <c t="s">
        <v>26</v>
      </c>
    </row>
    <row r="23" spans="1:5" ht="12.75">
      <c r="A23" s="36" t="s">
        <v>56</v>
      </c>
      <c r="E23" s="37" t="s">
        <v>324</v>
      </c>
    </row>
    <row r="24" spans="1:5" ht="12.75">
      <c r="A24" s="38" t="s">
        <v>58</v>
      </c>
      <c r="E24" s="39" t="s">
        <v>325</v>
      </c>
    </row>
    <row r="25" spans="1:5" ht="25.5">
      <c r="A25" t="s">
        <v>60</v>
      </c>
      <c r="E25" s="37" t="s">
        <v>337</v>
      </c>
    </row>
    <row r="26" spans="1:16" ht="12.75">
      <c r="A26" s="26" t="s">
        <v>51</v>
      </c>
      <c s="31" t="s">
        <v>38</v>
      </c>
      <c s="31" t="s">
        <v>338</v>
      </c>
      <c s="26" t="s">
        <v>63</v>
      </c>
      <c s="32" t="s">
        <v>339</v>
      </c>
      <c s="33" t="s">
        <v>275</v>
      </c>
      <c s="34">
        <v>2</v>
      </c>
      <c s="35">
        <v>0</v>
      </c>
      <c s="35">
        <f>ROUND(ROUND(H26,2)*ROUND(G26,3),2)</f>
      </c>
      <c s="33" t="s">
        <v>65</v>
      </c>
      <c r="O26">
        <f>(I26*21)/100</f>
      </c>
      <c t="s">
        <v>26</v>
      </c>
    </row>
    <row r="27" spans="1:5" ht="25.5">
      <c r="A27" s="36" t="s">
        <v>56</v>
      </c>
      <c r="E27" s="37" t="s">
        <v>329</v>
      </c>
    </row>
    <row r="28" spans="1:5" ht="12.75">
      <c r="A28" s="38" t="s">
        <v>58</v>
      </c>
      <c r="E28" s="39" t="s">
        <v>124</v>
      </c>
    </row>
    <row r="29" spans="1:5" ht="25.5">
      <c r="A29" t="s">
        <v>60</v>
      </c>
      <c r="E29" s="37" t="s">
        <v>330</v>
      </c>
    </row>
    <row r="30" spans="1:16" ht="12.75">
      <c r="A30" s="26" t="s">
        <v>51</v>
      </c>
      <c s="31" t="s">
        <v>40</v>
      </c>
      <c s="31" t="s">
        <v>340</v>
      </c>
      <c s="26" t="s">
        <v>63</v>
      </c>
      <c s="32" t="s">
        <v>341</v>
      </c>
      <c s="33" t="s">
        <v>275</v>
      </c>
      <c s="34">
        <v>2</v>
      </c>
      <c s="35">
        <v>0</v>
      </c>
      <c s="35">
        <f>ROUND(ROUND(H30,2)*ROUND(G30,3),2)</f>
      </c>
      <c s="33" t="s">
        <v>65</v>
      </c>
      <c r="O30">
        <f>(I30*21)/100</f>
      </c>
      <c t="s">
        <v>26</v>
      </c>
    </row>
    <row r="31" spans="1:5" ht="12.75">
      <c r="A31" s="36" t="s">
        <v>56</v>
      </c>
      <c r="E31" s="37" t="s">
        <v>333</v>
      </c>
    </row>
    <row r="32" spans="1:5" ht="12.75">
      <c r="A32" s="38" t="s">
        <v>58</v>
      </c>
      <c r="E32" s="39" t="s">
        <v>124</v>
      </c>
    </row>
    <row r="33" spans="1:5" ht="25.5">
      <c r="A33" t="s">
        <v>60</v>
      </c>
      <c r="E33" s="37" t="s">
        <v>342</v>
      </c>
    </row>
    <row r="34" spans="1:16" ht="25.5">
      <c r="A34" s="26" t="s">
        <v>51</v>
      </c>
      <c s="31" t="s">
        <v>82</v>
      </c>
      <c s="31" t="s">
        <v>343</v>
      </c>
      <c s="26" t="s">
        <v>63</v>
      </c>
      <c s="32" t="s">
        <v>344</v>
      </c>
      <c s="33" t="s">
        <v>111</v>
      </c>
      <c s="34">
        <v>1.25</v>
      </c>
      <c s="35">
        <v>0</v>
      </c>
      <c s="35">
        <f>ROUND(ROUND(H34,2)*ROUND(G34,3),2)</f>
      </c>
      <c s="33" t="s">
        <v>65</v>
      </c>
      <c r="O34">
        <f>(I34*21)/100</f>
      </c>
      <c t="s">
        <v>26</v>
      </c>
    </row>
    <row r="35" spans="1:5" ht="12.75">
      <c r="A35" s="36" t="s">
        <v>56</v>
      </c>
      <c r="E35" s="37" t="s">
        <v>199</v>
      </c>
    </row>
    <row r="36" spans="1:5" ht="12.75">
      <c r="A36" s="38" t="s">
        <v>58</v>
      </c>
      <c r="E36" s="39" t="s">
        <v>345</v>
      </c>
    </row>
    <row r="37" spans="1:5" ht="38.25">
      <c r="A37" t="s">
        <v>60</v>
      </c>
      <c r="E37" s="37" t="s">
        <v>346</v>
      </c>
    </row>
    <row r="38" spans="1:16" ht="25.5">
      <c r="A38" s="26" t="s">
        <v>51</v>
      </c>
      <c s="31" t="s">
        <v>87</v>
      </c>
      <c s="31" t="s">
        <v>347</v>
      </c>
      <c s="26" t="s">
        <v>63</v>
      </c>
      <c s="32" t="s">
        <v>348</v>
      </c>
      <c s="33" t="s">
        <v>111</v>
      </c>
      <c s="34">
        <v>6.33</v>
      </c>
      <c s="35">
        <v>0</v>
      </c>
      <c s="35">
        <f>ROUND(ROUND(H38,2)*ROUND(G38,3),2)</f>
      </c>
      <c s="33" t="s">
        <v>65</v>
      </c>
      <c r="O38">
        <f>(I38*21)/100</f>
      </c>
      <c t="s">
        <v>26</v>
      </c>
    </row>
    <row r="39" spans="1:5" ht="38.25">
      <c r="A39" s="36" t="s">
        <v>56</v>
      </c>
      <c r="E39" s="37" t="s">
        <v>349</v>
      </c>
    </row>
    <row r="40" spans="1:5" ht="38.25">
      <c r="A40" s="38" t="s">
        <v>58</v>
      </c>
      <c r="E40" s="39" t="s">
        <v>350</v>
      </c>
    </row>
    <row r="41" spans="1:5" ht="38.25">
      <c r="A41" t="s">
        <v>60</v>
      </c>
      <c r="E41" s="37" t="s">
        <v>346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0+O9+O18+O67+O72+O93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353</v>
      </c>
      <c s="40">
        <f>0+I9+I18+I67+I72+I93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353</v>
      </c>
      <c s="6"/>
      <c s="18" t="s">
        <v>354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280.386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356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132.181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357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234.4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51">
      <c r="A20" s="36" t="s">
        <v>56</v>
      </c>
      <c r="E20" s="37" t="s">
        <v>112</v>
      </c>
    </row>
    <row r="21" spans="1:5" ht="38.25">
      <c r="A21" s="38" t="s">
        <v>58</v>
      </c>
      <c r="E21" s="39" t="s">
        <v>358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359</v>
      </c>
      <c s="26" t="s">
        <v>63</v>
      </c>
      <c s="32" t="s">
        <v>360</v>
      </c>
      <c s="33" t="s">
        <v>117</v>
      </c>
      <c s="34">
        <v>17.22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361</v>
      </c>
    </row>
    <row r="25" spans="1:5" ht="12.75">
      <c r="A25" s="38" t="s">
        <v>58</v>
      </c>
      <c r="E25" s="39" t="s">
        <v>362</v>
      </c>
    </row>
    <row r="26" spans="1:5" ht="63.75">
      <c r="A26" t="s">
        <v>60</v>
      </c>
      <c r="E26" s="37" t="s">
        <v>120</v>
      </c>
    </row>
    <row r="27" spans="1:16" ht="25.5">
      <c r="A27" s="26" t="s">
        <v>51</v>
      </c>
      <c s="31" t="s">
        <v>38</v>
      </c>
      <c s="31" t="s">
        <v>125</v>
      </c>
      <c s="26" t="s">
        <v>63</v>
      </c>
      <c s="32" t="s">
        <v>126</v>
      </c>
      <c s="33" t="s">
        <v>117</v>
      </c>
      <c s="34">
        <v>97.17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38.25">
      <c r="A29" s="38" t="s">
        <v>58</v>
      </c>
      <c r="E29" s="39" t="s">
        <v>363</v>
      </c>
    </row>
    <row r="30" spans="1:5" ht="63.75">
      <c r="A30" t="s">
        <v>60</v>
      </c>
      <c r="E30" s="37" t="s">
        <v>120</v>
      </c>
    </row>
    <row r="31" spans="1:16" ht="12.75">
      <c r="A31" s="26" t="s">
        <v>51</v>
      </c>
      <c s="31" t="s">
        <v>40</v>
      </c>
      <c s="31" t="s">
        <v>129</v>
      </c>
      <c s="26" t="s">
        <v>63</v>
      </c>
      <c s="32" t="s">
        <v>130</v>
      </c>
      <c s="33" t="s">
        <v>131</v>
      </c>
      <c s="34">
        <v>339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38.25">
      <c r="A32" s="36" t="s">
        <v>56</v>
      </c>
      <c r="E32" s="37" t="s">
        <v>364</v>
      </c>
    </row>
    <row r="33" spans="1:5" ht="38.25">
      <c r="A33" s="38" t="s">
        <v>58</v>
      </c>
      <c r="E33" s="39" t="s">
        <v>365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138</v>
      </c>
      <c s="26" t="s">
        <v>63</v>
      </c>
      <c s="32" t="s">
        <v>139</v>
      </c>
      <c s="33" t="s">
        <v>131</v>
      </c>
      <c s="34">
        <v>271.2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25.5">
      <c r="A36" s="36" t="s">
        <v>56</v>
      </c>
      <c r="E36" s="37" t="s">
        <v>366</v>
      </c>
    </row>
    <row r="37" spans="1:5" ht="12.75">
      <c r="A37" s="38" t="s">
        <v>58</v>
      </c>
      <c r="E37" s="39" t="s">
        <v>367</v>
      </c>
    </row>
    <row r="38" spans="1:5" ht="25.5">
      <c r="A38" t="s">
        <v>60</v>
      </c>
      <c r="E38" s="37" t="s">
        <v>142</v>
      </c>
    </row>
    <row r="39" spans="1:16" ht="12.75">
      <c r="A39" s="26" t="s">
        <v>51</v>
      </c>
      <c s="31" t="s">
        <v>87</v>
      </c>
      <c s="31" t="s">
        <v>143</v>
      </c>
      <c s="26" t="s">
        <v>63</v>
      </c>
      <c s="32" t="s">
        <v>144</v>
      </c>
      <c s="33" t="s">
        <v>117</v>
      </c>
      <c s="34">
        <v>23.44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38.25">
      <c r="A40" s="36" t="s">
        <v>56</v>
      </c>
      <c r="E40" s="37" t="s">
        <v>145</v>
      </c>
    </row>
    <row r="41" spans="1:5" ht="51">
      <c r="A41" s="38" t="s">
        <v>58</v>
      </c>
      <c r="E41" s="39" t="s">
        <v>368</v>
      </c>
    </row>
    <row r="42" spans="1:5" ht="369.75">
      <c r="A42" t="s">
        <v>60</v>
      </c>
      <c r="E42" s="37" t="s">
        <v>147</v>
      </c>
    </row>
    <row r="43" spans="1:16" ht="12.75">
      <c r="A43" s="26" t="s">
        <v>51</v>
      </c>
      <c s="31" t="s">
        <v>43</v>
      </c>
      <c s="31" t="s">
        <v>155</v>
      </c>
      <c s="26" t="s">
        <v>63</v>
      </c>
      <c s="32" t="s">
        <v>156</v>
      </c>
      <c s="33" t="s">
        <v>117</v>
      </c>
      <c s="34">
        <v>220.2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12.75">
      <c r="A44" s="36" t="s">
        <v>56</v>
      </c>
      <c r="E44" s="37" t="s">
        <v>157</v>
      </c>
    </row>
    <row r="45" spans="1:5" ht="51">
      <c r="A45" s="38" t="s">
        <v>58</v>
      </c>
      <c r="E45" s="39" t="s">
        <v>369</v>
      </c>
    </row>
    <row r="46" spans="1:5" ht="306">
      <c r="A46" t="s">
        <v>60</v>
      </c>
      <c r="E46" s="37" t="s">
        <v>153</v>
      </c>
    </row>
    <row r="47" spans="1:16" ht="12.75">
      <c r="A47" s="26" t="s">
        <v>51</v>
      </c>
      <c s="31" t="s">
        <v>45</v>
      </c>
      <c s="31" t="s">
        <v>174</v>
      </c>
      <c s="26" t="s">
        <v>63</v>
      </c>
      <c s="32" t="s">
        <v>175</v>
      </c>
      <c s="33" t="s">
        <v>117</v>
      </c>
      <c s="34">
        <v>89.46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89.25">
      <c r="A48" s="36" t="s">
        <v>56</v>
      </c>
      <c r="E48" s="37" t="s">
        <v>370</v>
      </c>
    </row>
    <row r="49" spans="1:5" ht="12.75">
      <c r="A49" s="38" t="s">
        <v>58</v>
      </c>
      <c r="E49" s="39" t="s">
        <v>371</v>
      </c>
    </row>
    <row r="50" spans="1:5" ht="267.75">
      <c r="A50" t="s">
        <v>60</v>
      </c>
      <c r="E50" s="37" t="s">
        <v>178</v>
      </c>
    </row>
    <row r="51" spans="1:16" ht="12.75">
      <c r="A51" s="26" t="s">
        <v>51</v>
      </c>
      <c s="31" t="s">
        <v>47</v>
      </c>
      <c s="31" t="s">
        <v>180</v>
      </c>
      <c s="26" t="s">
        <v>63</v>
      </c>
      <c s="32" t="s">
        <v>181</v>
      </c>
      <c s="33" t="s">
        <v>117</v>
      </c>
      <c s="34">
        <v>23.44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182</v>
      </c>
    </row>
    <row r="53" spans="1:5" ht="12.75">
      <c r="A53" s="38" t="s">
        <v>58</v>
      </c>
      <c r="E53" s="39" t="s">
        <v>372</v>
      </c>
    </row>
    <row r="54" spans="1:5" ht="191.25">
      <c r="A54" t="s">
        <v>60</v>
      </c>
      <c r="E54" s="37" t="s">
        <v>184</v>
      </c>
    </row>
    <row r="55" spans="1:16" ht="12.75">
      <c r="A55" s="26" t="s">
        <v>51</v>
      </c>
      <c s="31" t="s">
        <v>154</v>
      </c>
      <c s="31" t="s">
        <v>186</v>
      </c>
      <c s="26" t="s">
        <v>63</v>
      </c>
      <c s="32" t="s">
        <v>187</v>
      </c>
      <c s="33" t="s">
        <v>117</v>
      </c>
      <c s="34">
        <v>103.62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14.75">
      <c r="A56" s="36" t="s">
        <v>56</v>
      </c>
      <c r="E56" s="37" t="s">
        <v>373</v>
      </c>
    </row>
    <row r="57" spans="1:5" ht="38.25">
      <c r="A57" s="38" t="s">
        <v>58</v>
      </c>
      <c r="E57" s="39" t="s">
        <v>374</v>
      </c>
    </row>
    <row r="58" spans="1:5" ht="267.75">
      <c r="A58" t="s">
        <v>60</v>
      </c>
      <c r="E58" s="37" t="s">
        <v>178</v>
      </c>
    </row>
    <row r="59" spans="1:16" ht="12.75">
      <c r="A59" s="26" t="s">
        <v>51</v>
      </c>
      <c s="31" t="s">
        <v>159</v>
      </c>
      <c s="31" t="s">
        <v>375</v>
      </c>
      <c s="26" t="s">
        <v>63</v>
      </c>
      <c s="32" t="s">
        <v>376</v>
      </c>
      <c s="33" t="s">
        <v>117</v>
      </c>
      <c s="34">
        <v>27.12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02">
      <c r="A60" s="36" t="s">
        <v>56</v>
      </c>
      <c r="E60" s="37" t="s">
        <v>377</v>
      </c>
    </row>
    <row r="61" spans="1:5" ht="25.5">
      <c r="A61" s="38" t="s">
        <v>58</v>
      </c>
      <c r="E61" s="39" t="s">
        <v>378</v>
      </c>
    </row>
    <row r="62" spans="1:5" ht="242.25">
      <c r="A62" t="s">
        <v>60</v>
      </c>
      <c r="E62" s="37" t="s">
        <v>379</v>
      </c>
    </row>
    <row r="63" spans="1:16" ht="12.75">
      <c r="A63" s="26" t="s">
        <v>51</v>
      </c>
      <c s="31" t="s">
        <v>162</v>
      </c>
      <c s="31" t="s">
        <v>197</v>
      </c>
      <c s="26" t="s">
        <v>63</v>
      </c>
      <c s="32" t="s">
        <v>198</v>
      </c>
      <c s="33" t="s">
        <v>111</v>
      </c>
      <c s="34">
        <v>669.9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12.75">
      <c r="A64" s="36" t="s">
        <v>56</v>
      </c>
      <c r="E64" s="37" t="s">
        <v>380</v>
      </c>
    </row>
    <row r="65" spans="1:5" ht="12.75">
      <c r="A65" s="38" t="s">
        <v>58</v>
      </c>
      <c r="E65" s="39" t="s">
        <v>381</v>
      </c>
    </row>
    <row r="66" spans="1:5" ht="25.5">
      <c r="A66" t="s">
        <v>60</v>
      </c>
      <c r="E66" s="37" t="s">
        <v>201</v>
      </c>
    </row>
    <row r="67" spans="1:18" ht="12.75" customHeight="1">
      <c r="A67" s="6" t="s">
        <v>49</v>
      </c>
      <c s="6"/>
      <c s="42" t="s">
        <v>26</v>
      </c>
      <c s="6"/>
      <c s="29" t="s">
        <v>220</v>
      </c>
      <c s="6"/>
      <c s="6"/>
      <c s="6"/>
      <c s="43">
        <f>0+Q67</f>
      </c>
      <c s="6"/>
      <c r="O67">
        <f>0+R67</f>
      </c>
      <c r="Q67">
        <f>0+I68</f>
      </c>
      <c>
        <f>0+O68</f>
      </c>
    </row>
    <row r="68" spans="1:16" ht="12.75">
      <c r="A68" s="26" t="s">
        <v>51</v>
      </c>
      <c s="31" t="s">
        <v>168</v>
      </c>
      <c s="31" t="s">
        <v>222</v>
      </c>
      <c s="26" t="s">
        <v>63</v>
      </c>
      <c s="32" t="s">
        <v>223</v>
      </c>
      <c s="33" t="s">
        <v>111</v>
      </c>
      <c s="34">
        <v>448.8</v>
      </c>
      <c s="35">
        <v>0</v>
      </c>
      <c s="35">
        <f>ROUND(ROUND(H68,2)*ROUND(G68,3),2)</f>
      </c>
      <c s="33" t="s">
        <v>65</v>
      </c>
      <c r="O68">
        <f>(I68*21)/100</f>
      </c>
      <c t="s">
        <v>26</v>
      </c>
    </row>
    <row r="69" spans="1:5" ht="89.25">
      <c r="A69" s="36" t="s">
        <v>56</v>
      </c>
      <c r="E69" s="37" t="s">
        <v>224</v>
      </c>
    </row>
    <row r="70" spans="1:5" ht="12.75">
      <c r="A70" s="38" t="s">
        <v>58</v>
      </c>
      <c r="E70" s="39" t="s">
        <v>382</v>
      </c>
    </row>
    <row r="71" spans="1:5" ht="102">
      <c r="A71" t="s">
        <v>60</v>
      </c>
      <c r="E71" s="37" t="s">
        <v>226</v>
      </c>
    </row>
    <row r="72" spans="1:18" ht="12.75" customHeight="1">
      <c r="A72" s="6" t="s">
        <v>49</v>
      </c>
      <c s="6"/>
      <c s="42" t="s">
        <v>38</v>
      </c>
      <c s="6"/>
      <c s="29" t="s">
        <v>227</v>
      </c>
      <c s="6"/>
      <c s="6"/>
      <c s="6"/>
      <c s="43">
        <f>0+Q72</f>
      </c>
      <c s="6"/>
      <c r="O72">
        <f>0+R72</f>
      </c>
      <c r="Q72">
        <f>0+I73+I77+I81+I85+I89</f>
      </c>
      <c>
        <f>0+O73+O77+O81+O85+O89</f>
      </c>
    </row>
    <row r="73" spans="1:16" ht="12.75">
      <c r="A73" s="26" t="s">
        <v>51</v>
      </c>
      <c s="31" t="s">
        <v>173</v>
      </c>
      <c s="31" t="s">
        <v>229</v>
      </c>
      <c s="26" t="s">
        <v>63</v>
      </c>
      <c s="32" t="s">
        <v>230</v>
      </c>
      <c s="33" t="s">
        <v>111</v>
      </c>
      <c s="34">
        <v>609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38.25">
      <c r="A74" s="36" t="s">
        <v>56</v>
      </c>
      <c r="E74" s="37" t="s">
        <v>383</v>
      </c>
    </row>
    <row r="75" spans="1:5" ht="12.75">
      <c r="A75" s="38" t="s">
        <v>58</v>
      </c>
      <c r="E75" s="39" t="s">
        <v>384</v>
      </c>
    </row>
    <row r="76" spans="1:5" ht="51">
      <c r="A76" t="s">
        <v>60</v>
      </c>
      <c r="E76" s="37" t="s">
        <v>232</v>
      </c>
    </row>
    <row r="77" spans="1:16" ht="12.75">
      <c r="A77" s="26" t="s">
        <v>51</v>
      </c>
      <c s="31" t="s">
        <v>179</v>
      </c>
      <c s="31" t="s">
        <v>385</v>
      </c>
      <c s="26" t="s">
        <v>63</v>
      </c>
      <c s="32" t="s">
        <v>386</v>
      </c>
      <c s="33" t="s">
        <v>111</v>
      </c>
      <c s="34">
        <v>158.26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25.5">
      <c r="A78" s="36" t="s">
        <v>56</v>
      </c>
      <c r="E78" s="37" t="s">
        <v>387</v>
      </c>
    </row>
    <row r="79" spans="1:5" ht="63.75">
      <c r="A79" s="38" t="s">
        <v>58</v>
      </c>
      <c r="E79" s="39" t="s">
        <v>388</v>
      </c>
    </row>
    <row r="80" spans="1:5" ht="153">
      <c r="A80" t="s">
        <v>60</v>
      </c>
      <c r="E80" s="37" t="s">
        <v>389</v>
      </c>
    </row>
    <row r="81" spans="1:16" ht="12.75">
      <c r="A81" s="26" t="s">
        <v>51</v>
      </c>
      <c s="31" t="s">
        <v>185</v>
      </c>
      <c s="31" t="s">
        <v>390</v>
      </c>
      <c s="26" t="s">
        <v>63</v>
      </c>
      <c s="32" t="s">
        <v>391</v>
      </c>
      <c s="33" t="s">
        <v>111</v>
      </c>
      <c s="34">
        <v>421.74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25.5">
      <c r="A82" s="36" t="s">
        <v>56</v>
      </c>
      <c r="E82" s="37" t="s">
        <v>392</v>
      </c>
    </row>
    <row r="83" spans="1:5" ht="12.75">
      <c r="A83" s="38" t="s">
        <v>58</v>
      </c>
      <c r="E83" s="39" t="s">
        <v>393</v>
      </c>
    </row>
    <row r="84" spans="1:5" ht="153">
      <c r="A84" t="s">
        <v>60</v>
      </c>
      <c r="E84" s="37" t="s">
        <v>389</v>
      </c>
    </row>
    <row r="85" spans="1:16" ht="25.5">
      <c r="A85" s="26" t="s">
        <v>51</v>
      </c>
      <c s="31" t="s">
        <v>190</v>
      </c>
      <c s="31" t="s">
        <v>394</v>
      </c>
      <c s="26" t="s">
        <v>63</v>
      </c>
      <c s="32" t="s">
        <v>395</v>
      </c>
      <c s="33" t="s">
        <v>111</v>
      </c>
      <c s="34">
        <v>4.8</v>
      </c>
      <c s="35">
        <v>0</v>
      </c>
      <c s="35">
        <f>ROUND(ROUND(H85,2)*ROUND(G85,3),2)</f>
      </c>
      <c s="33" t="s">
        <v>65</v>
      </c>
      <c r="O85">
        <f>(I85*21)/100</f>
      </c>
      <c t="s">
        <v>26</v>
      </c>
    </row>
    <row r="86" spans="1:5" ht="38.25">
      <c r="A86" s="36" t="s">
        <v>56</v>
      </c>
      <c r="E86" s="37" t="s">
        <v>396</v>
      </c>
    </row>
    <row r="87" spans="1:5" ht="12.75">
      <c r="A87" s="38" t="s">
        <v>58</v>
      </c>
      <c r="E87" s="39" t="s">
        <v>397</v>
      </c>
    </row>
    <row r="88" spans="1:5" ht="153">
      <c r="A88" t="s">
        <v>60</v>
      </c>
      <c r="E88" s="37" t="s">
        <v>389</v>
      </c>
    </row>
    <row r="89" spans="1:16" ht="25.5">
      <c r="A89" s="26" t="s">
        <v>51</v>
      </c>
      <c s="31" t="s">
        <v>196</v>
      </c>
      <c s="31" t="s">
        <v>398</v>
      </c>
      <c s="26" t="s">
        <v>63</v>
      </c>
      <c s="32" t="s">
        <v>399</v>
      </c>
      <c s="33" t="s">
        <v>111</v>
      </c>
      <c s="34">
        <v>24.2</v>
      </c>
      <c s="35">
        <v>0</v>
      </c>
      <c s="35">
        <f>ROUND(ROUND(H89,2)*ROUND(G89,3),2)</f>
      </c>
      <c s="33" t="s">
        <v>65</v>
      </c>
      <c r="O89">
        <f>(I89*21)/100</f>
      </c>
      <c t="s">
        <v>26</v>
      </c>
    </row>
    <row r="90" spans="1:5" ht="25.5">
      <c r="A90" s="36" t="s">
        <v>56</v>
      </c>
      <c r="E90" s="37" t="s">
        <v>400</v>
      </c>
    </row>
    <row r="91" spans="1:5" ht="12.75">
      <c r="A91" s="38" t="s">
        <v>58</v>
      </c>
      <c r="E91" s="39" t="s">
        <v>401</v>
      </c>
    </row>
    <row r="92" spans="1:5" ht="153">
      <c r="A92" t="s">
        <v>60</v>
      </c>
      <c r="E92" s="37" t="s">
        <v>389</v>
      </c>
    </row>
    <row r="93" spans="1:18" ht="12.75" customHeight="1">
      <c r="A93" s="6" t="s">
        <v>49</v>
      </c>
      <c s="6"/>
      <c s="42" t="s">
        <v>43</v>
      </c>
      <c s="6"/>
      <c s="29" t="s">
        <v>278</v>
      </c>
      <c s="6"/>
      <c s="6"/>
      <c s="6"/>
      <c s="43">
        <f>0+Q93</f>
      </c>
      <c s="6"/>
      <c r="O93">
        <f>0+R93</f>
      </c>
      <c r="Q93">
        <f>0+I94+I98+I102</f>
      </c>
      <c>
        <f>0+O94+O98+O102</f>
      </c>
    </row>
    <row r="94" spans="1:16" ht="12.75">
      <c r="A94" s="26" t="s">
        <v>51</v>
      </c>
      <c s="31" t="s">
        <v>202</v>
      </c>
      <c s="31" t="s">
        <v>402</v>
      </c>
      <c s="26" t="s">
        <v>63</v>
      </c>
      <c s="32" t="s">
        <v>403</v>
      </c>
      <c s="33" t="s">
        <v>131</v>
      </c>
      <c s="34">
        <v>367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38.25">
      <c r="A95" s="36" t="s">
        <v>56</v>
      </c>
      <c r="E95" s="37" t="s">
        <v>404</v>
      </c>
    </row>
    <row r="96" spans="1:5" ht="12.75">
      <c r="A96" s="38" t="s">
        <v>58</v>
      </c>
      <c r="E96" s="39" t="s">
        <v>405</v>
      </c>
    </row>
    <row r="97" spans="1:5" ht="51">
      <c r="A97" t="s">
        <v>60</v>
      </c>
      <c r="E97" s="37" t="s">
        <v>290</v>
      </c>
    </row>
    <row r="98" spans="1:16" ht="12.75">
      <c r="A98" s="26" t="s">
        <v>51</v>
      </c>
      <c s="31" t="s">
        <v>208</v>
      </c>
      <c s="31" t="s">
        <v>286</v>
      </c>
      <c s="26" t="s">
        <v>63</v>
      </c>
      <c s="32" t="s">
        <v>287</v>
      </c>
      <c s="33" t="s">
        <v>131</v>
      </c>
      <c s="34">
        <v>271.2</v>
      </c>
      <c s="35">
        <v>0</v>
      </c>
      <c s="35">
        <f>ROUND(ROUND(H98,2)*ROUND(G98,3),2)</f>
      </c>
      <c s="33" t="s">
        <v>65</v>
      </c>
      <c r="O98">
        <f>(I98*21)/100</f>
      </c>
      <c t="s">
        <v>26</v>
      </c>
    </row>
    <row r="99" spans="1:5" ht="63.75">
      <c r="A99" s="36" t="s">
        <v>56</v>
      </c>
      <c r="E99" s="37" t="s">
        <v>406</v>
      </c>
    </row>
    <row r="100" spans="1:5" ht="51">
      <c r="A100" s="38" t="s">
        <v>58</v>
      </c>
      <c r="E100" s="39" t="s">
        <v>407</v>
      </c>
    </row>
    <row r="101" spans="1:5" ht="51">
      <c r="A101" t="s">
        <v>60</v>
      </c>
      <c r="E101" s="37" t="s">
        <v>408</v>
      </c>
    </row>
    <row r="102" spans="1:16" ht="12.75">
      <c r="A102" s="26" t="s">
        <v>51</v>
      </c>
      <c s="31" t="s">
        <v>214</v>
      </c>
      <c s="31" t="s">
        <v>297</v>
      </c>
      <c s="26" t="s">
        <v>63</v>
      </c>
      <c s="32" t="s">
        <v>298</v>
      </c>
      <c s="33" t="s">
        <v>131</v>
      </c>
      <c s="34">
        <v>271.2</v>
      </c>
      <c s="35">
        <v>0</v>
      </c>
      <c s="35">
        <f>ROUND(ROUND(H102,2)*ROUND(G102,3),2)</f>
      </c>
      <c s="33" t="s">
        <v>65</v>
      </c>
      <c r="O102">
        <f>(I102*21)/100</f>
      </c>
      <c t="s">
        <v>26</v>
      </c>
    </row>
    <row r="103" spans="1:5" ht="25.5">
      <c r="A103" s="36" t="s">
        <v>56</v>
      </c>
      <c r="E103" s="37" t="s">
        <v>299</v>
      </c>
    </row>
    <row r="104" spans="1:5" ht="12.75">
      <c r="A104" s="38" t="s">
        <v>58</v>
      </c>
      <c r="E104" s="39" t="s">
        <v>409</v>
      </c>
    </row>
    <row r="105" spans="1:5" ht="38.25">
      <c r="A105" t="s">
        <v>60</v>
      </c>
      <c r="E105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0+O9+O18+O59+O64+O85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410</v>
      </c>
      <c s="40">
        <f>0+I9+I18+I59+I64+I85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410</v>
      </c>
      <c s="6"/>
      <c s="18" t="s">
        <v>411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8.955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38.25">
      <c r="A12" s="38" t="s">
        <v>58</v>
      </c>
      <c r="E12" s="39" t="s">
        <v>413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5.934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51">
      <c r="A16" s="38" t="s">
        <v>58</v>
      </c>
      <c r="E16" s="39" t="s">
        <v>414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21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38.25">
      <c r="A20" s="36" t="s">
        <v>56</v>
      </c>
      <c r="E20" s="37" t="s">
        <v>415</v>
      </c>
    </row>
    <row r="21" spans="1:5" ht="12.75">
      <c r="A21" s="38" t="s">
        <v>58</v>
      </c>
      <c r="E21" s="39" t="s">
        <v>416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121</v>
      </c>
      <c s="26" t="s">
        <v>63</v>
      </c>
      <c s="32" t="s">
        <v>122</v>
      </c>
      <c s="33" t="s">
        <v>117</v>
      </c>
      <c s="34">
        <v>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25.5">
      <c r="A24" s="36" t="s">
        <v>56</v>
      </c>
      <c r="E24" s="37" t="s">
        <v>123</v>
      </c>
    </row>
    <row r="25" spans="1:5" ht="12.75">
      <c r="A25" s="38" t="s">
        <v>58</v>
      </c>
      <c r="E25" s="39" t="s">
        <v>124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417</v>
      </c>
      <c s="26" t="s">
        <v>63</v>
      </c>
      <c s="32" t="s">
        <v>418</v>
      </c>
      <c s="33" t="s">
        <v>117</v>
      </c>
      <c s="34">
        <v>0.51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51">
      <c r="A28" s="36" t="s">
        <v>56</v>
      </c>
      <c r="E28" s="37" t="s">
        <v>419</v>
      </c>
    </row>
    <row r="29" spans="1:5" ht="12.75">
      <c r="A29" s="38" t="s">
        <v>58</v>
      </c>
      <c r="E29" s="39" t="s">
        <v>420</v>
      </c>
    </row>
    <row r="30" spans="1:5" ht="63.75">
      <c r="A30" t="s">
        <v>60</v>
      </c>
      <c r="E30" s="37" t="s">
        <v>120</v>
      </c>
    </row>
    <row r="31" spans="1:16" ht="12.75">
      <c r="A31" s="26" t="s">
        <v>51</v>
      </c>
      <c s="31" t="s">
        <v>40</v>
      </c>
      <c s="31" t="s">
        <v>359</v>
      </c>
      <c s="26" t="s">
        <v>63</v>
      </c>
      <c s="32" t="s">
        <v>360</v>
      </c>
      <c s="33" t="s">
        <v>117</v>
      </c>
      <c s="34">
        <v>0.18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25.5">
      <c r="A32" s="36" t="s">
        <v>56</v>
      </c>
      <c r="E32" s="37" t="s">
        <v>361</v>
      </c>
    </row>
    <row r="33" spans="1:5" ht="12.75">
      <c r="A33" s="38" t="s">
        <v>58</v>
      </c>
      <c r="E33" s="39" t="s">
        <v>421</v>
      </c>
    </row>
    <row r="34" spans="1:5" ht="63.75">
      <c r="A34" t="s">
        <v>60</v>
      </c>
      <c r="E34" s="37" t="s">
        <v>120</v>
      </c>
    </row>
    <row r="35" spans="1:16" ht="25.5">
      <c r="A35" s="26" t="s">
        <v>51</v>
      </c>
      <c s="31" t="s">
        <v>82</v>
      </c>
      <c s="31" t="s">
        <v>125</v>
      </c>
      <c s="26" t="s">
        <v>63</v>
      </c>
      <c s="32" t="s">
        <v>126</v>
      </c>
      <c s="33" t="s">
        <v>117</v>
      </c>
      <c s="34">
        <v>2.875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25.5">
      <c r="A36" s="36" t="s">
        <v>56</v>
      </c>
      <c r="E36" s="37" t="s">
        <v>361</v>
      </c>
    </row>
    <row r="37" spans="1:5" ht="12.75">
      <c r="A37" s="38" t="s">
        <v>58</v>
      </c>
      <c r="E37" s="39" t="s">
        <v>422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129</v>
      </c>
      <c s="26" t="s">
        <v>63</v>
      </c>
      <c s="32" t="s">
        <v>130</v>
      </c>
      <c s="33" t="s">
        <v>131</v>
      </c>
      <c s="34">
        <v>4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38.25">
      <c r="A40" s="36" t="s">
        <v>56</v>
      </c>
      <c r="E40" s="37" t="s">
        <v>364</v>
      </c>
    </row>
    <row r="41" spans="1:5" ht="12.75">
      <c r="A41" s="38" t="s">
        <v>58</v>
      </c>
      <c r="E41" s="39" t="s">
        <v>423</v>
      </c>
    </row>
    <row r="42" spans="1:5" ht="63.75">
      <c r="A42" t="s">
        <v>60</v>
      </c>
      <c r="E42" s="37" t="s">
        <v>120</v>
      </c>
    </row>
    <row r="43" spans="1:16" ht="12.75">
      <c r="A43" s="26" t="s">
        <v>51</v>
      </c>
      <c s="31" t="s">
        <v>43</v>
      </c>
      <c s="31" t="s">
        <v>138</v>
      </c>
      <c s="26" t="s">
        <v>63</v>
      </c>
      <c s="32" t="s">
        <v>139</v>
      </c>
      <c s="33" t="s">
        <v>131</v>
      </c>
      <c s="34">
        <v>2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25.5">
      <c r="A44" s="36" t="s">
        <v>56</v>
      </c>
      <c r="E44" s="37" t="s">
        <v>366</v>
      </c>
    </row>
    <row r="45" spans="1:5" ht="12.75">
      <c r="A45" s="38" t="s">
        <v>58</v>
      </c>
      <c r="E45" s="39" t="s">
        <v>424</v>
      </c>
    </row>
    <row r="46" spans="1:5" ht="25.5">
      <c r="A46" t="s">
        <v>60</v>
      </c>
      <c r="E46" s="37" t="s">
        <v>142</v>
      </c>
    </row>
    <row r="47" spans="1:16" ht="12.75">
      <c r="A47" s="26" t="s">
        <v>51</v>
      </c>
      <c s="31" t="s">
        <v>45</v>
      </c>
      <c s="31" t="s">
        <v>143</v>
      </c>
      <c s="26" t="s">
        <v>63</v>
      </c>
      <c s="32" t="s">
        <v>144</v>
      </c>
      <c s="33" t="s">
        <v>117</v>
      </c>
      <c s="34">
        <v>2.1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38.25">
      <c r="A48" s="36" t="s">
        <v>56</v>
      </c>
      <c r="E48" s="37" t="s">
        <v>145</v>
      </c>
    </row>
    <row r="49" spans="1:5" ht="25.5">
      <c r="A49" s="38" t="s">
        <v>58</v>
      </c>
      <c r="E49" s="39" t="s">
        <v>425</v>
      </c>
    </row>
    <row r="50" spans="1:5" ht="369.75">
      <c r="A50" t="s">
        <v>60</v>
      </c>
      <c r="E50" s="37" t="s">
        <v>147</v>
      </c>
    </row>
    <row r="51" spans="1:16" ht="12.75">
      <c r="A51" s="26" t="s">
        <v>51</v>
      </c>
      <c s="31" t="s">
        <v>47</v>
      </c>
      <c s="31" t="s">
        <v>180</v>
      </c>
      <c s="26" t="s">
        <v>63</v>
      </c>
      <c s="32" t="s">
        <v>181</v>
      </c>
      <c s="33" t="s">
        <v>117</v>
      </c>
      <c s="34">
        <v>2.1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12.75">
      <c r="A52" s="36" t="s">
        <v>56</v>
      </c>
      <c r="E52" s="37" t="s">
        <v>182</v>
      </c>
    </row>
    <row r="53" spans="1:5" ht="12.75">
      <c r="A53" s="38" t="s">
        <v>58</v>
      </c>
      <c r="E53" s="39" t="s">
        <v>426</v>
      </c>
    </row>
    <row r="54" spans="1:5" ht="191.25">
      <c r="A54" t="s">
        <v>60</v>
      </c>
      <c r="E54" s="37" t="s">
        <v>184</v>
      </c>
    </row>
    <row r="55" spans="1:16" ht="12.75">
      <c r="A55" s="26" t="s">
        <v>51</v>
      </c>
      <c s="31" t="s">
        <v>154</v>
      </c>
      <c s="31" t="s">
        <v>197</v>
      </c>
      <c s="26" t="s">
        <v>63</v>
      </c>
      <c s="32" t="s">
        <v>198</v>
      </c>
      <c s="33" t="s">
        <v>111</v>
      </c>
      <c s="34">
        <v>8.5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2.75">
      <c r="A56" s="36" t="s">
        <v>56</v>
      </c>
      <c r="E56" s="37" t="s">
        <v>380</v>
      </c>
    </row>
    <row r="57" spans="1:5" ht="12.75">
      <c r="A57" s="38" t="s">
        <v>58</v>
      </c>
      <c r="E57" s="39" t="s">
        <v>427</v>
      </c>
    </row>
    <row r="58" spans="1:5" ht="25.5">
      <c r="A58" t="s">
        <v>60</v>
      </c>
      <c r="E58" s="37" t="s">
        <v>201</v>
      </c>
    </row>
    <row r="59" spans="1:18" ht="12.75" customHeight="1">
      <c r="A59" s="6" t="s">
        <v>49</v>
      </c>
      <c s="6"/>
      <c s="42" t="s">
        <v>26</v>
      </c>
      <c s="6"/>
      <c s="29" t="s">
        <v>220</v>
      </c>
      <c s="6"/>
      <c s="6"/>
      <c s="6"/>
      <c s="43">
        <f>0+Q59</f>
      </c>
      <c s="6"/>
      <c r="O59">
        <f>0+R59</f>
      </c>
      <c r="Q59">
        <f>0+I60</f>
      </c>
      <c>
        <f>0+O60</f>
      </c>
    </row>
    <row r="60" spans="1:16" ht="12.75">
      <c r="A60" s="26" t="s">
        <v>51</v>
      </c>
      <c s="31" t="s">
        <v>159</v>
      </c>
      <c s="31" t="s">
        <v>428</v>
      </c>
      <c s="26" t="s">
        <v>63</v>
      </c>
      <c s="32" t="s">
        <v>429</v>
      </c>
      <c s="33" t="s">
        <v>111</v>
      </c>
      <c s="34">
        <v>12</v>
      </c>
      <c s="35">
        <v>0</v>
      </c>
      <c s="35">
        <f>ROUND(ROUND(H60,2)*ROUND(G60,3),2)</f>
      </c>
      <c s="33" t="s">
        <v>65</v>
      </c>
      <c r="O60">
        <f>(I60*21)/100</f>
      </c>
      <c t="s">
        <v>26</v>
      </c>
    </row>
    <row r="61" spans="1:5" ht="25.5">
      <c r="A61" s="36" t="s">
        <v>56</v>
      </c>
      <c r="E61" s="37" t="s">
        <v>430</v>
      </c>
    </row>
    <row r="62" spans="1:5" ht="12.75">
      <c r="A62" s="38" t="s">
        <v>58</v>
      </c>
      <c r="E62" s="39" t="s">
        <v>431</v>
      </c>
    </row>
    <row r="63" spans="1:5" ht="102">
      <c r="A63" t="s">
        <v>60</v>
      </c>
      <c r="E63" s="37" t="s">
        <v>432</v>
      </c>
    </row>
    <row r="64" spans="1:18" ht="12.75" customHeight="1">
      <c r="A64" s="6" t="s">
        <v>49</v>
      </c>
      <c s="6"/>
      <c s="42" t="s">
        <v>38</v>
      </c>
      <c s="6"/>
      <c s="29" t="s">
        <v>227</v>
      </c>
      <c s="6"/>
      <c s="6"/>
      <c s="6"/>
      <c s="43">
        <f>0+Q64</f>
      </c>
      <c s="6"/>
      <c r="O64">
        <f>0+R64</f>
      </c>
      <c r="Q64">
        <f>0+I65+I69+I73+I77+I81</f>
      </c>
      <c>
        <f>0+O65+O69+O73+O77+O81</f>
      </c>
    </row>
    <row r="65" spans="1:16" ht="12.75">
      <c r="A65" s="26" t="s">
        <v>51</v>
      </c>
      <c s="31" t="s">
        <v>162</v>
      </c>
      <c s="31" t="s">
        <v>229</v>
      </c>
      <c s="26" t="s">
        <v>63</v>
      </c>
      <c s="32" t="s">
        <v>230</v>
      </c>
      <c s="33" t="s">
        <v>111</v>
      </c>
      <c s="34">
        <v>36.1</v>
      </c>
      <c s="35">
        <v>0</v>
      </c>
      <c s="35">
        <f>ROUND(ROUND(H65,2)*ROUND(G65,3),2)</f>
      </c>
      <c s="33" t="s">
        <v>65</v>
      </c>
      <c r="O65">
        <f>(I65*21)/100</f>
      </c>
      <c t="s">
        <v>26</v>
      </c>
    </row>
    <row r="66" spans="1:5" ht="38.25">
      <c r="A66" s="36" t="s">
        <v>56</v>
      </c>
      <c r="E66" s="37" t="s">
        <v>383</v>
      </c>
    </row>
    <row r="67" spans="1:5" ht="12.75">
      <c r="A67" s="38" t="s">
        <v>58</v>
      </c>
      <c r="E67" s="39" t="s">
        <v>433</v>
      </c>
    </row>
    <row r="68" spans="1:5" ht="51">
      <c r="A68" t="s">
        <v>60</v>
      </c>
      <c r="E68" s="37" t="s">
        <v>232</v>
      </c>
    </row>
    <row r="69" spans="1:16" ht="12.75">
      <c r="A69" s="26" t="s">
        <v>51</v>
      </c>
      <c s="31" t="s">
        <v>168</v>
      </c>
      <c s="31" t="s">
        <v>385</v>
      </c>
      <c s="26" t="s">
        <v>63</v>
      </c>
      <c s="32" t="s">
        <v>386</v>
      </c>
      <c s="33" t="s">
        <v>111</v>
      </c>
      <c s="34">
        <v>7.24</v>
      </c>
      <c s="35">
        <v>0</v>
      </c>
      <c s="35">
        <f>ROUND(ROUND(H69,2)*ROUND(G69,3),2)</f>
      </c>
      <c s="33" t="s">
        <v>65</v>
      </c>
      <c r="O69">
        <f>(I69*21)/100</f>
      </c>
      <c t="s">
        <v>26</v>
      </c>
    </row>
    <row r="70" spans="1:5" ht="25.5">
      <c r="A70" s="36" t="s">
        <v>56</v>
      </c>
      <c r="E70" s="37" t="s">
        <v>387</v>
      </c>
    </row>
    <row r="71" spans="1:5" ht="12.75">
      <c r="A71" s="38" t="s">
        <v>58</v>
      </c>
      <c r="E71" s="39" t="s">
        <v>434</v>
      </c>
    </row>
    <row r="72" spans="1:5" ht="153">
      <c r="A72" t="s">
        <v>60</v>
      </c>
      <c r="E72" s="37" t="s">
        <v>389</v>
      </c>
    </row>
    <row r="73" spans="1:16" ht="12.75">
      <c r="A73" s="26" t="s">
        <v>51</v>
      </c>
      <c s="31" t="s">
        <v>173</v>
      </c>
      <c s="31" t="s">
        <v>390</v>
      </c>
      <c s="26" t="s">
        <v>63</v>
      </c>
      <c s="32" t="s">
        <v>391</v>
      </c>
      <c s="33" t="s">
        <v>111</v>
      </c>
      <c s="34">
        <v>27.86</v>
      </c>
      <c s="35">
        <v>0</v>
      </c>
      <c s="35">
        <f>ROUND(ROUND(H73,2)*ROUND(G73,3),2)</f>
      </c>
      <c s="33" t="s">
        <v>65</v>
      </c>
      <c r="O73">
        <f>(I73*21)/100</f>
      </c>
      <c t="s">
        <v>26</v>
      </c>
    </row>
    <row r="74" spans="1:5" ht="25.5">
      <c r="A74" s="36" t="s">
        <v>56</v>
      </c>
      <c r="E74" s="37" t="s">
        <v>392</v>
      </c>
    </row>
    <row r="75" spans="1:5" ht="12.75">
      <c r="A75" s="38" t="s">
        <v>58</v>
      </c>
      <c r="E75" s="39" t="s">
        <v>435</v>
      </c>
    </row>
    <row r="76" spans="1:5" ht="153">
      <c r="A76" t="s">
        <v>60</v>
      </c>
      <c r="E76" s="37" t="s">
        <v>389</v>
      </c>
    </row>
    <row r="77" spans="1:16" ht="25.5">
      <c r="A77" s="26" t="s">
        <v>51</v>
      </c>
      <c s="31" t="s">
        <v>179</v>
      </c>
      <c s="31" t="s">
        <v>398</v>
      </c>
      <c s="26" t="s">
        <v>63</v>
      </c>
      <c s="32" t="s">
        <v>399</v>
      </c>
      <c s="33" t="s">
        <v>111</v>
      </c>
      <c s="34">
        <v>1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25.5">
      <c r="A78" s="36" t="s">
        <v>56</v>
      </c>
      <c r="E78" s="37" t="s">
        <v>400</v>
      </c>
    </row>
    <row r="79" spans="1:5" ht="12.75">
      <c r="A79" s="38" t="s">
        <v>58</v>
      </c>
      <c r="E79" s="39" t="s">
        <v>59</v>
      </c>
    </row>
    <row r="80" spans="1:5" ht="153">
      <c r="A80" t="s">
        <v>60</v>
      </c>
      <c r="E80" s="37" t="s">
        <v>389</v>
      </c>
    </row>
    <row r="81" spans="1:16" ht="12.75">
      <c r="A81" s="26" t="s">
        <v>51</v>
      </c>
      <c s="31" t="s">
        <v>185</v>
      </c>
      <c s="31" t="s">
        <v>436</v>
      </c>
      <c s="26" t="s">
        <v>63</v>
      </c>
      <c s="32" t="s">
        <v>437</v>
      </c>
      <c s="33" t="s">
        <v>111</v>
      </c>
      <c s="34">
        <v>15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12.75">
      <c r="A82" s="36" t="s">
        <v>56</v>
      </c>
      <c r="E82" s="37" t="s">
        <v>63</v>
      </c>
    </row>
    <row r="83" spans="1:5" ht="12.75">
      <c r="A83" s="38" t="s">
        <v>58</v>
      </c>
      <c r="E83" s="39" t="s">
        <v>438</v>
      </c>
    </row>
    <row r="84" spans="1:5" ht="89.25">
      <c r="A84" t="s">
        <v>60</v>
      </c>
      <c r="E84" s="37" t="s">
        <v>439</v>
      </c>
    </row>
    <row r="85" spans="1:18" ht="12.75" customHeight="1">
      <c r="A85" s="6" t="s">
        <v>49</v>
      </c>
      <c s="6"/>
      <c s="42" t="s">
        <v>43</v>
      </c>
      <c s="6"/>
      <c s="29" t="s">
        <v>278</v>
      </c>
      <c s="6"/>
      <c s="6"/>
      <c s="6"/>
      <c s="43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51</v>
      </c>
      <c s="31" t="s">
        <v>190</v>
      </c>
      <c s="31" t="s">
        <v>402</v>
      </c>
      <c s="26" t="s">
        <v>63</v>
      </c>
      <c s="32" t="s">
        <v>403</v>
      </c>
      <c s="33" t="s">
        <v>131</v>
      </c>
      <c s="34">
        <v>37</v>
      </c>
      <c s="35">
        <v>0</v>
      </c>
      <c s="35">
        <f>ROUND(ROUND(H86,2)*ROUND(G86,3),2)</f>
      </c>
      <c s="33" t="s">
        <v>65</v>
      </c>
      <c r="O86">
        <f>(I86*21)/100</f>
      </c>
      <c t="s">
        <v>26</v>
      </c>
    </row>
    <row r="87" spans="1:5" ht="38.25">
      <c r="A87" s="36" t="s">
        <v>56</v>
      </c>
      <c r="E87" s="37" t="s">
        <v>404</v>
      </c>
    </row>
    <row r="88" spans="1:5" ht="12.75">
      <c r="A88" s="38" t="s">
        <v>58</v>
      </c>
      <c r="E88" s="39" t="s">
        <v>440</v>
      </c>
    </row>
    <row r="89" spans="1:5" ht="51">
      <c r="A89" t="s">
        <v>60</v>
      </c>
      <c r="E89" s="37" t="s">
        <v>408</v>
      </c>
    </row>
    <row r="90" spans="1:16" ht="12.75">
      <c r="A90" s="26" t="s">
        <v>51</v>
      </c>
      <c s="31" t="s">
        <v>196</v>
      </c>
      <c s="31" t="s">
        <v>286</v>
      </c>
      <c s="26" t="s">
        <v>63</v>
      </c>
      <c s="32" t="s">
        <v>287</v>
      </c>
      <c s="33" t="s">
        <v>131</v>
      </c>
      <c s="34">
        <v>2</v>
      </c>
      <c s="35">
        <v>0</v>
      </c>
      <c s="35">
        <f>ROUND(ROUND(H90,2)*ROUND(G90,3),2)</f>
      </c>
      <c s="33" t="s">
        <v>65</v>
      </c>
      <c r="O90">
        <f>(I90*21)/100</f>
      </c>
      <c t="s">
        <v>26</v>
      </c>
    </row>
    <row r="91" spans="1:5" ht="51">
      <c r="A91" s="36" t="s">
        <v>56</v>
      </c>
      <c r="E91" s="37" t="s">
        <v>441</v>
      </c>
    </row>
    <row r="92" spans="1:5" ht="12.75">
      <c r="A92" s="38" t="s">
        <v>58</v>
      </c>
      <c r="E92" s="39" t="s">
        <v>442</v>
      </c>
    </row>
    <row r="93" spans="1:5" ht="51">
      <c r="A93" t="s">
        <v>60</v>
      </c>
      <c r="E93" s="37" t="s">
        <v>408</v>
      </c>
    </row>
    <row r="94" spans="1:16" ht="12.75">
      <c r="A94" s="26" t="s">
        <v>51</v>
      </c>
      <c s="31" t="s">
        <v>202</v>
      </c>
      <c s="31" t="s">
        <v>297</v>
      </c>
      <c s="26" t="s">
        <v>63</v>
      </c>
      <c s="32" t="s">
        <v>298</v>
      </c>
      <c s="33" t="s">
        <v>131</v>
      </c>
      <c s="34">
        <v>2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25.5">
      <c r="A95" s="36" t="s">
        <v>56</v>
      </c>
      <c r="E95" s="37" t="s">
        <v>299</v>
      </c>
    </row>
    <row r="96" spans="1:5" ht="12.75">
      <c r="A96" s="38" t="s">
        <v>58</v>
      </c>
      <c r="E96" s="39" t="s">
        <v>443</v>
      </c>
    </row>
    <row r="97" spans="1:5" ht="38.25">
      <c r="A97" t="s">
        <v>60</v>
      </c>
      <c r="E97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0+O9+O18+O71+O76+O93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444</v>
      </c>
      <c s="40">
        <f>0+I9+I18+I71+I76+I93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444</v>
      </c>
      <c s="6"/>
      <c s="18" t="s">
        <v>445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49.383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447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19.642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448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8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51">
      <c r="A20" s="36" t="s">
        <v>56</v>
      </c>
      <c r="E20" s="37" t="s">
        <v>112</v>
      </c>
    </row>
    <row r="21" spans="1:5" ht="12.75">
      <c r="A21" s="38" t="s">
        <v>58</v>
      </c>
      <c r="E21" s="39" t="s">
        <v>449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417</v>
      </c>
      <c s="26" t="s">
        <v>63</v>
      </c>
      <c s="32" t="s">
        <v>418</v>
      </c>
      <c s="33" t="s">
        <v>117</v>
      </c>
      <c s="34">
        <v>4.12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419</v>
      </c>
    </row>
    <row r="25" spans="1:5" ht="12.75">
      <c r="A25" s="38" t="s">
        <v>58</v>
      </c>
      <c r="E25" s="39" t="s">
        <v>450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359</v>
      </c>
      <c s="26" t="s">
        <v>63</v>
      </c>
      <c s="32" t="s">
        <v>360</v>
      </c>
      <c s="33" t="s">
        <v>117</v>
      </c>
      <c s="34">
        <v>1.44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12.75">
      <c r="A29" s="38" t="s">
        <v>58</v>
      </c>
      <c r="E29" s="39" t="s">
        <v>451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25.435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25.5">
      <c r="A32" s="36" t="s">
        <v>56</v>
      </c>
      <c r="E32" s="37" t="s">
        <v>361</v>
      </c>
    </row>
    <row r="33" spans="1:5" ht="38.25">
      <c r="A33" s="38" t="s">
        <v>58</v>
      </c>
      <c r="E33" s="39" t="s">
        <v>452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50.5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364</v>
      </c>
    </row>
    <row r="37" spans="1:5" ht="38.25">
      <c r="A37" s="38" t="s">
        <v>58</v>
      </c>
      <c r="E37" s="39" t="s">
        <v>453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138</v>
      </c>
      <c s="26" t="s">
        <v>63</v>
      </c>
      <c s="32" t="s">
        <v>139</v>
      </c>
      <c s="33" t="s">
        <v>131</v>
      </c>
      <c s="34">
        <v>64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366</v>
      </c>
    </row>
    <row r="41" spans="1:5" ht="12.75">
      <c r="A41" s="38" t="s">
        <v>58</v>
      </c>
      <c r="E41" s="39" t="s">
        <v>454</v>
      </c>
    </row>
    <row r="42" spans="1:5" ht="25.5">
      <c r="A42" t="s">
        <v>60</v>
      </c>
      <c r="E42" s="37" t="s">
        <v>142</v>
      </c>
    </row>
    <row r="43" spans="1:16" ht="12.75">
      <c r="A43" s="26" t="s">
        <v>51</v>
      </c>
      <c s="31" t="s">
        <v>43</v>
      </c>
      <c s="31" t="s">
        <v>143</v>
      </c>
      <c s="26" t="s">
        <v>63</v>
      </c>
      <c s="32" t="s">
        <v>144</v>
      </c>
      <c s="33" t="s">
        <v>117</v>
      </c>
      <c s="34">
        <v>0.8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145</v>
      </c>
    </row>
    <row r="45" spans="1:5" ht="25.5">
      <c r="A45" s="38" t="s">
        <v>58</v>
      </c>
      <c r="E45" s="39" t="s">
        <v>455</v>
      </c>
    </row>
    <row r="46" spans="1:5" ht="369.75">
      <c r="A46" t="s">
        <v>60</v>
      </c>
      <c r="E46" s="37" t="s">
        <v>147</v>
      </c>
    </row>
    <row r="47" spans="1:16" ht="12.75">
      <c r="A47" s="26" t="s">
        <v>51</v>
      </c>
      <c s="31" t="s">
        <v>45</v>
      </c>
      <c s="31" t="s">
        <v>155</v>
      </c>
      <c s="26" t="s">
        <v>63</v>
      </c>
      <c s="32" t="s">
        <v>156</v>
      </c>
      <c s="33" t="s">
        <v>117</v>
      </c>
      <c s="34">
        <v>30.32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157</v>
      </c>
    </row>
    <row r="49" spans="1:5" ht="51">
      <c r="A49" s="38" t="s">
        <v>58</v>
      </c>
      <c r="E49" s="39" t="s">
        <v>456</v>
      </c>
    </row>
    <row r="50" spans="1:5" ht="306">
      <c r="A50" t="s">
        <v>60</v>
      </c>
      <c r="E50" s="37" t="s">
        <v>153</v>
      </c>
    </row>
    <row r="51" spans="1:16" ht="12.75">
      <c r="A51" s="26" t="s">
        <v>51</v>
      </c>
      <c s="31" t="s">
        <v>47</v>
      </c>
      <c s="31" t="s">
        <v>174</v>
      </c>
      <c s="26" t="s">
        <v>63</v>
      </c>
      <c s="32" t="s">
        <v>175</v>
      </c>
      <c s="33" t="s">
        <v>117</v>
      </c>
      <c s="34">
        <v>16.33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89.25">
      <c r="A52" s="36" t="s">
        <v>56</v>
      </c>
      <c r="E52" s="37" t="s">
        <v>370</v>
      </c>
    </row>
    <row r="53" spans="1:5" ht="12.75">
      <c r="A53" s="38" t="s">
        <v>58</v>
      </c>
      <c r="E53" s="39" t="s">
        <v>457</v>
      </c>
    </row>
    <row r="54" spans="1:5" ht="267.75">
      <c r="A54" t="s">
        <v>60</v>
      </c>
      <c r="E54" s="37" t="s">
        <v>178</v>
      </c>
    </row>
    <row r="55" spans="1:16" ht="12.75">
      <c r="A55" s="26" t="s">
        <v>51</v>
      </c>
      <c s="31" t="s">
        <v>154</v>
      </c>
      <c s="31" t="s">
        <v>180</v>
      </c>
      <c s="26" t="s">
        <v>63</v>
      </c>
      <c s="32" t="s">
        <v>181</v>
      </c>
      <c s="33" t="s">
        <v>117</v>
      </c>
      <c s="34">
        <v>0.8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12.75">
      <c r="A56" s="36" t="s">
        <v>56</v>
      </c>
      <c r="E56" s="37" t="s">
        <v>182</v>
      </c>
    </row>
    <row r="57" spans="1:5" ht="12.75">
      <c r="A57" s="38" t="s">
        <v>58</v>
      </c>
      <c r="E57" s="39" t="s">
        <v>458</v>
      </c>
    </row>
    <row r="58" spans="1:5" ht="191.25">
      <c r="A58" t="s">
        <v>60</v>
      </c>
      <c r="E58" s="37" t="s">
        <v>184</v>
      </c>
    </row>
    <row r="59" spans="1:16" ht="12.75">
      <c r="A59" s="26" t="s">
        <v>51</v>
      </c>
      <c s="31" t="s">
        <v>159</v>
      </c>
      <c s="31" t="s">
        <v>186</v>
      </c>
      <c s="26" t="s">
        <v>63</v>
      </c>
      <c s="32" t="s">
        <v>187</v>
      </c>
      <c s="33" t="s">
        <v>117</v>
      </c>
      <c s="34">
        <v>7.59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114.75">
      <c r="A60" s="36" t="s">
        <v>56</v>
      </c>
      <c r="E60" s="37" t="s">
        <v>373</v>
      </c>
    </row>
    <row r="61" spans="1:5" ht="12.75">
      <c r="A61" s="38" t="s">
        <v>58</v>
      </c>
      <c r="E61" s="39" t="s">
        <v>459</v>
      </c>
    </row>
    <row r="62" spans="1:5" ht="267.75">
      <c r="A62" t="s">
        <v>60</v>
      </c>
      <c r="E62" s="37" t="s">
        <v>178</v>
      </c>
    </row>
    <row r="63" spans="1:16" ht="12.75">
      <c r="A63" s="26" t="s">
        <v>51</v>
      </c>
      <c s="31" t="s">
        <v>162</v>
      </c>
      <c s="31" t="s">
        <v>375</v>
      </c>
      <c s="26" t="s">
        <v>63</v>
      </c>
      <c s="32" t="s">
        <v>376</v>
      </c>
      <c s="33" t="s">
        <v>117</v>
      </c>
      <c s="34">
        <v>6.4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102">
      <c r="A64" s="36" t="s">
        <v>56</v>
      </c>
      <c r="E64" s="37" t="s">
        <v>460</v>
      </c>
    </row>
    <row r="65" spans="1:5" ht="25.5">
      <c r="A65" s="38" t="s">
        <v>58</v>
      </c>
      <c r="E65" s="39" t="s">
        <v>461</v>
      </c>
    </row>
    <row r="66" spans="1:5" ht="242.25">
      <c r="A66" t="s">
        <v>60</v>
      </c>
      <c r="E66" s="37" t="s">
        <v>379</v>
      </c>
    </row>
    <row r="67" spans="1:16" ht="12.75">
      <c r="A67" s="26" t="s">
        <v>51</v>
      </c>
      <c s="31" t="s">
        <v>168</v>
      </c>
      <c s="31" t="s">
        <v>197</v>
      </c>
      <c s="26" t="s">
        <v>63</v>
      </c>
      <c s="32" t="s">
        <v>198</v>
      </c>
      <c s="33" t="s">
        <v>111</v>
      </c>
      <c s="34">
        <v>130.68</v>
      </c>
      <c s="35">
        <v>0</v>
      </c>
      <c s="35">
        <f>ROUND(ROUND(H67,2)*ROUND(G67,3),2)</f>
      </c>
      <c s="33" t="s">
        <v>65</v>
      </c>
      <c r="O67">
        <f>(I67*21)/100</f>
      </c>
      <c t="s">
        <v>26</v>
      </c>
    </row>
    <row r="68" spans="1:5" ht="12.75">
      <c r="A68" s="36" t="s">
        <v>56</v>
      </c>
      <c r="E68" s="37" t="s">
        <v>380</v>
      </c>
    </row>
    <row r="69" spans="1:5" ht="12.75">
      <c r="A69" s="38" t="s">
        <v>58</v>
      </c>
      <c r="E69" s="39" t="s">
        <v>462</v>
      </c>
    </row>
    <row r="70" spans="1:5" ht="25.5">
      <c r="A70" t="s">
        <v>60</v>
      </c>
      <c r="E70" s="37" t="s">
        <v>201</v>
      </c>
    </row>
    <row r="71" spans="1:18" ht="12.75" customHeight="1">
      <c r="A71" s="6" t="s">
        <v>49</v>
      </c>
      <c s="6"/>
      <c s="42" t="s">
        <v>26</v>
      </c>
      <c s="6"/>
      <c s="29" t="s">
        <v>220</v>
      </c>
      <c s="6"/>
      <c s="6"/>
      <c s="6"/>
      <c s="43">
        <f>0+Q71</f>
      </c>
      <c s="6"/>
      <c r="O71">
        <f>0+R71</f>
      </c>
      <c r="Q71">
        <f>0+I72</f>
      </c>
      <c>
        <f>0+O72</f>
      </c>
    </row>
    <row r="72" spans="1:16" ht="12.75">
      <c r="A72" s="26" t="s">
        <v>51</v>
      </c>
      <c s="31" t="s">
        <v>173</v>
      </c>
      <c s="31" t="s">
        <v>222</v>
      </c>
      <c s="26" t="s">
        <v>63</v>
      </c>
      <c s="32" t="s">
        <v>223</v>
      </c>
      <c s="33" t="s">
        <v>111</v>
      </c>
      <c s="34">
        <v>25.3</v>
      </c>
      <c s="35">
        <v>0</v>
      </c>
      <c s="35">
        <f>ROUND(ROUND(H72,2)*ROUND(G72,3),2)</f>
      </c>
      <c s="33" t="s">
        <v>65</v>
      </c>
      <c r="O72">
        <f>(I72*21)/100</f>
      </c>
      <c t="s">
        <v>26</v>
      </c>
    </row>
    <row r="73" spans="1:5" ht="89.25">
      <c r="A73" s="36" t="s">
        <v>56</v>
      </c>
      <c r="E73" s="37" t="s">
        <v>224</v>
      </c>
    </row>
    <row r="74" spans="1:5" ht="12.75">
      <c r="A74" s="38" t="s">
        <v>58</v>
      </c>
      <c r="E74" s="39" t="s">
        <v>463</v>
      </c>
    </row>
    <row r="75" spans="1:5" ht="102">
      <c r="A75" t="s">
        <v>60</v>
      </c>
      <c r="E75" s="37" t="s">
        <v>226</v>
      </c>
    </row>
    <row r="76" spans="1:18" ht="12.75" customHeight="1">
      <c r="A76" s="6" t="s">
        <v>49</v>
      </c>
      <c s="6"/>
      <c s="42" t="s">
        <v>38</v>
      </c>
      <c s="6"/>
      <c s="29" t="s">
        <v>227</v>
      </c>
      <c s="6"/>
      <c s="6"/>
      <c s="6"/>
      <c s="43">
        <f>0+Q76</f>
      </c>
      <c s="6"/>
      <c r="O76">
        <f>0+R76</f>
      </c>
      <c r="Q76">
        <f>0+I77+I81+I85+I89</f>
      </c>
      <c>
        <f>0+O77+O81+O85+O89</f>
      </c>
    </row>
    <row r="77" spans="1:16" ht="12.75">
      <c r="A77" s="26" t="s">
        <v>51</v>
      </c>
      <c s="31" t="s">
        <v>179</v>
      </c>
      <c s="31" t="s">
        <v>464</v>
      </c>
      <c s="26" t="s">
        <v>63</v>
      </c>
      <c s="32" t="s">
        <v>465</v>
      </c>
      <c s="33" t="s">
        <v>111</v>
      </c>
      <c s="34">
        <v>118.8</v>
      </c>
      <c s="35">
        <v>0</v>
      </c>
      <c s="35">
        <f>ROUND(ROUND(H77,2)*ROUND(G77,3),2)</f>
      </c>
      <c s="33" t="s">
        <v>65</v>
      </c>
      <c r="O77">
        <f>(I77*21)/100</f>
      </c>
      <c t="s">
        <v>26</v>
      </c>
    </row>
    <row r="78" spans="1:5" ht="38.25">
      <c r="A78" s="36" t="s">
        <v>56</v>
      </c>
      <c r="E78" s="37" t="s">
        <v>466</v>
      </c>
    </row>
    <row r="79" spans="1:5" ht="12.75">
      <c r="A79" s="38" t="s">
        <v>58</v>
      </c>
      <c r="E79" s="39" t="s">
        <v>467</v>
      </c>
    </row>
    <row r="80" spans="1:5" ht="51">
      <c r="A80" t="s">
        <v>60</v>
      </c>
      <c r="E80" s="37" t="s">
        <v>232</v>
      </c>
    </row>
    <row r="81" spans="1:16" ht="12.75">
      <c r="A81" s="26" t="s">
        <v>51</v>
      </c>
      <c s="31" t="s">
        <v>185</v>
      </c>
      <c s="31" t="s">
        <v>468</v>
      </c>
      <c s="26" t="s">
        <v>63</v>
      </c>
      <c s="32" t="s">
        <v>469</v>
      </c>
      <c s="33" t="s">
        <v>111</v>
      </c>
      <c s="34">
        <v>95</v>
      </c>
      <c s="35">
        <v>0</v>
      </c>
      <c s="35">
        <f>ROUND(ROUND(H81,2)*ROUND(G81,3),2)</f>
      </c>
      <c s="33" t="s">
        <v>65</v>
      </c>
      <c r="O81">
        <f>(I81*21)/100</f>
      </c>
      <c t="s">
        <v>26</v>
      </c>
    </row>
    <row r="82" spans="1:5" ht="25.5">
      <c r="A82" s="36" t="s">
        <v>56</v>
      </c>
      <c r="E82" s="37" t="s">
        <v>470</v>
      </c>
    </row>
    <row r="83" spans="1:5" ht="12.75">
      <c r="A83" s="38" t="s">
        <v>58</v>
      </c>
      <c r="E83" s="39" t="s">
        <v>471</v>
      </c>
    </row>
    <row r="84" spans="1:5" ht="153">
      <c r="A84" t="s">
        <v>60</v>
      </c>
      <c r="E84" s="37" t="s">
        <v>389</v>
      </c>
    </row>
    <row r="85" spans="1:16" ht="25.5">
      <c r="A85" s="26" t="s">
        <v>51</v>
      </c>
      <c s="31" t="s">
        <v>190</v>
      </c>
      <c s="31" t="s">
        <v>472</v>
      </c>
      <c s="26" t="s">
        <v>63</v>
      </c>
      <c s="32" t="s">
        <v>473</v>
      </c>
      <c s="33" t="s">
        <v>111</v>
      </c>
      <c s="34">
        <v>1.8</v>
      </c>
      <c s="35">
        <v>0</v>
      </c>
      <c s="35">
        <f>ROUND(ROUND(H85,2)*ROUND(G85,3),2)</f>
      </c>
      <c s="33" t="s">
        <v>65</v>
      </c>
      <c r="O85">
        <f>(I85*21)/100</f>
      </c>
      <c t="s">
        <v>26</v>
      </c>
    </row>
    <row r="86" spans="1:5" ht="38.25">
      <c r="A86" s="36" t="s">
        <v>56</v>
      </c>
      <c r="E86" s="37" t="s">
        <v>396</v>
      </c>
    </row>
    <row r="87" spans="1:5" ht="12.75">
      <c r="A87" s="38" t="s">
        <v>58</v>
      </c>
      <c r="E87" s="39" t="s">
        <v>474</v>
      </c>
    </row>
    <row r="88" spans="1:5" ht="153">
      <c r="A88" t="s">
        <v>60</v>
      </c>
      <c r="E88" s="37" t="s">
        <v>389</v>
      </c>
    </row>
    <row r="89" spans="1:16" ht="25.5">
      <c r="A89" s="26" t="s">
        <v>51</v>
      </c>
      <c s="31" t="s">
        <v>196</v>
      </c>
      <c s="31" t="s">
        <v>475</v>
      </c>
      <c s="26" t="s">
        <v>63</v>
      </c>
      <c s="32" t="s">
        <v>476</v>
      </c>
      <c s="33" t="s">
        <v>111</v>
      </c>
      <c s="34">
        <v>22</v>
      </c>
      <c s="35">
        <v>0</v>
      </c>
      <c s="35">
        <f>ROUND(ROUND(H89,2)*ROUND(G89,3),2)</f>
      </c>
      <c s="33" t="s">
        <v>65</v>
      </c>
      <c r="O89">
        <f>(I89*21)/100</f>
      </c>
      <c t="s">
        <v>26</v>
      </c>
    </row>
    <row r="90" spans="1:5" ht="25.5">
      <c r="A90" s="36" t="s">
        <v>56</v>
      </c>
      <c r="E90" s="37" t="s">
        <v>477</v>
      </c>
    </row>
    <row r="91" spans="1:5" ht="12.75">
      <c r="A91" s="38" t="s">
        <v>58</v>
      </c>
      <c r="E91" s="39" t="s">
        <v>478</v>
      </c>
    </row>
    <row r="92" spans="1:5" ht="153">
      <c r="A92" t="s">
        <v>60</v>
      </c>
      <c r="E92" s="37" t="s">
        <v>389</v>
      </c>
    </row>
    <row r="93" spans="1:18" ht="12.75" customHeight="1">
      <c r="A93" s="6" t="s">
        <v>49</v>
      </c>
      <c s="6"/>
      <c s="42" t="s">
        <v>43</v>
      </c>
      <c s="6"/>
      <c s="29" t="s">
        <v>278</v>
      </c>
      <c s="6"/>
      <c s="6"/>
      <c s="6"/>
      <c s="43">
        <f>0+Q93</f>
      </c>
      <c s="6"/>
      <c r="O93">
        <f>0+R93</f>
      </c>
      <c r="Q93">
        <f>0+I94+I98+I102</f>
      </c>
      <c>
        <f>0+O94+O98+O102</f>
      </c>
    </row>
    <row r="94" spans="1:16" ht="12.75">
      <c r="A94" s="26" t="s">
        <v>51</v>
      </c>
      <c s="31" t="s">
        <v>202</v>
      </c>
      <c s="31" t="s">
        <v>402</v>
      </c>
      <c s="26" t="s">
        <v>63</v>
      </c>
      <c s="32" t="s">
        <v>403</v>
      </c>
      <c s="33" t="s">
        <v>131</v>
      </c>
      <c s="34">
        <v>27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38.25">
      <c r="A95" s="36" t="s">
        <v>56</v>
      </c>
      <c r="E95" s="37" t="s">
        <v>404</v>
      </c>
    </row>
    <row r="96" spans="1:5" ht="12.75">
      <c r="A96" s="38" t="s">
        <v>58</v>
      </c>
      <c r="E96" s="39" t="s">
        <v>479</v>
      </c>
    </row>
    <row r="97" spans="1:5" ht="51">
      <c r="A97" t="s">
        <v>60</v>
      </c>
      <c r="E97" s="37" t="s">
        <v>408</v>
      </c>
    </row>
    <row r="98" spans="1:16" ht="12.75">
      <c r="A98" s="26" t="s">
        <v>51</v>
      </c>
      <c s="31" t="s">
        <v>208</v>
      </c>
      <c s="31" t="s">
        <v>286</v>
      </c>
      <c s="26" t="s">
        <v>63</v>
      </c>
      <c s="32" t="s">
        <v>287</v>
      </c>
      <c s="33" t="s">
        <v>131</v>
      </c>
      <c s="34">
        <v>64</v>
      </c>
      <c s="35">
        <v>0</v>
      </c>
      <c s="35">
        <f>ROUND(ROUND(H98,2)*ROUND(G98,3),2)</f>
      </c>
      <c s="33" t="s">
        <v>65</v>
      </c>
      <c r="O98">
        <f>(I98*21)/100</f>
      </c>
      <c t="s">
        <v>26</v>
      </c>
    </row>
    <row r="99" spans="1:5" ht="38.25">
      <c r="A99" s="36" t="s">
        <v>56</v>
      </c>
      <c r="E99" s="37" t="s">
        <v>288</v>
      </c>
    </row>
    <row r="100" spans="1:5" ht="25.5">
      <c r="A100" s="38" t="s">
        <v>58</v>
      </c>
      <c r="E100" s="39" t="s">
        <v>480</v>
      </c>
    </row>
    <row r="101" spans="1:5" ht="51">
      <c r="A101" t="s">
        <v>60</v>
      </c>
      <c r="E101" s="37" t="s">
        <v>408</v>
      </c>
    </row>
    <row r="102" spans="1:16" ht="12.75">
      <c r="A102" s="26" t="s">
        <v>51</v>
      </c>
      <c s="31" t="s">
        <v>214</v>
      </c>
      <c s="31" t="s">
        <v>297</v>
      </c>
      <c s="26" t="s">
        <v>63</v>
      </c>
      <c s="32" t="s">
        <v>298</v>
      </c>
      <c s="33" t="s">
        <v>131</v>
      </c>
      <c s="34">
        <v>64</v>
      </c>
      <c s="35">
        <v>0</v>
      </c>
      <c s="35">
        <f>ROUND(ROUND(H102,2)*ROUND(G102,3),2)</f>
      </c>
      <c s="33" t="s">
        <v>65</v>
      </c>
      <c r="O102">
        <f>(I102*21)/100</f>
      </c>
      <c t="s">
        <v>26</v>
      </c>
    </row>
    <row r="103" spans="1:5" ht="25.5">
      <c r="A103" s="36" t="s">
        <v>56</v>
      </c>
      <c r="E103" s="37" t="s">
        <v>299</v>
      </c>
    </row>
    <row r="104" spans="1:5" ht="12.75">
      <c r="A104" s="38" t="s">
        <v>58</v>
      </c>
      <c r="E104" s="39" t="s">
        <v>481</v>
      </c>
    </row>
    <row r="105" spans="1:5" ht="38.25">
      <c r="A105" t="s">
        <v>60</v>
      </c>
      <c r="E105" s="37" t="s">
        <v>301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0+O9+O18+O83+O88+O93+O114+O123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482</v>
      </c>
      <c s="40">
        <f>0+I9+I18+I83+I88+I93+I114+I123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482</v>
      </c>
      <c s="6"/>
      <c s="18" t="s">
        <v>483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97.128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51">
      <c r="A12" s="38" t="s">
        <v>58</v>
      </c>
      <c r="E12" s="39" t="s">
        <v>485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10.753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486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0+I19+I23+I27+I31+I35+I39+I43+I47+I51+I55+I59+I63+I67+I71+I75+I79</f>
      </c>
      <c>
        <f>0+O19+O23+O27+O31+O35+O39+O43+O47+O51+O55+O59+O63+O67+O71+O75+O79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37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51">
      <c r="A20" s="36" t="s">
        <v>56</v>
      </c>
      <c r="E20" s="37" t="s">
        <v>112</v>
      </c>
    </row>
    <row r="21" spans="1:5" ht="12.75">
      <c r="A21" s="38" t="s">
        <v>58</v>
      </c>
      <c r="E21" s="39" t="s">
        <v>487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417</v>
      </c>
      <c s="26" t="s">
        <v>63</v>
      </c>
      <c s="32" t="s">
        <v>418</v>
      </c>
      <c s="33" t="s">
        <v>117</v>
      </c>
      <c s="34">
        <v>1.16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419</v>
      </c>
    </row>
    <row r="25" spans="1:5" ht="12.75">
      <c r="A25" s="38" t="s">
        <v>58</v>
      </c>
      <c r="E25" s="39" t="s">
        <v>488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359</v>
      </c>
      <c s="26" t="s">
        <v>63</v>
      </c>
      <c s="32" t="s">
        <v>360</v>
      </c>
      <c s="33" t="s">
        <v>117</v>
      </c>
      <c s="34">
        <v>2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12.75">
      <c r="A29" s="38" t="s">
        <v>58</v>
      </c>
      <c r="E29" s="39" t="s">
        <v>489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10.65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25.5">
      <c r="A32" s="36" t="s">
        <v>56</v>
      </c>
      <c r="E32" s="37" t="s">
        <v>361</v>
      </c>
    </row>
    <row r="33" spans="1:5" ht="38.25">
      <c r="A33" s="38" t="s">
        <v>58</v>
      </c>
      <c r="E33" s="39" t="s">
        <v>490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23.5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364</v>
      </c>
    </row>
    <row r="37" spans="1:5" ht="38.25">
      <c r="A37" s="38" t="s">
        <v>58</v>
      </c>
      <c r="E37" s="39" t="s">
        <v>491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138</v>
      </c>
      <c s="26" t="s">
        <v>63</v>
      </c>
      <c s="32" t="s">
        <v>139</v>
      </c>
      <c s="33" t="s">
        <v>131</v>
      </c>
      <c s="34">
        <v>14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25.5">
      <c r="A40" s="36" t="s">
        <v>56</v>
      </c>
      <c r="E40" s="37" t="s">
        <v>366</v>
      </c>
    </row>
    <row r="41" spans="1:5" ht="12.75">
      <c r="A41" s="38" t="s">
        <v>58</v>
      </c>
      <c r="E41" s="39" t="s">
        <v>492</v>
      </c>
    </row>
    <row r="42" spans="1:5" ht="25.5">
      <c r="A42" t="s">
        <v>60</v>
      </c>
      <c r="E42" s="37" t="s">
        <v>142</v>
      </c>
    </row>
    <row r="43" spans="1:16" ht="12.75">
      <c r="A43" s="26" t="s">
        <v>51</v>
      </c>
      <c s="31" t="s">
        <v>43</v>
      </c>
      <c s="31" t="s">
        <v>143</v>
      </c>
      <c s="26" t="s">
        <v>63</v>
      </c>
      <c s="32" t="s">
        <v>144</v>
      </c>
      <c s="33" t="s">
        <v>117</v>
      </c>
      <c s="34">
        <v>3.7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38.25">
      <c r="A44" s="36" t="s">
        <v>56</v>
      </c>
      <c r="E44" s="37" t="s">
        <v>145</v>
      </c>
    </row>
    <row r="45" spans="1:5" ht="25.5">
      <c r="A45" s="38" t="s">
        <v>58</v>
      </c>
      <c r="E45" s="39" t="s">
        <v>493</v>
      </c>
    </row>
    <row r="46" spans="1:5" ht="369.75">
      <c r="A46" t="s">
        <v>60</v>
      </c>
      <c r="E46" s="37" t="s">
        <v>147</v>
      </c>
    </row>
    <row r="47" spans="1:16" ht="12.75">
      <c r="A47" s="26" t="s">
        <v>51</v>
      </c>
      <c s="31" t="s">
        <v>45</v>
      </c>
      <c s="31" t="s">
        <v>155</v>
      </c>
      <c s="26" t="s">
        <v>63</v>
      </c>
      <c s="32" t="s">
        <v>156</v>
      </c>
      <c s="33" t="s">
        <v>117</v>
      </c>
      <c s="34">
        <v>47.16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12.75">
      <c r="A48" s="36" t="s">
        <v>56</v>
      </c>
      <c r="E48" s="37" t="s">
        <v>157</v>
      </c>
    </row>
    <row r="49" spans="1:5" ht="51">
      <c r="A49" s="38" t="s">
        <v>58</v>
      </c>
      <c r="E49" s="39" t="s">
        <v>494</v>
      </c>
    </row>
    <row r="50" spans="1:5" ht="306">
      <c r="A50" t="s">
        <v>60</v>
      </c>
      <c r="E50" s="37" t="s">
        <v>153</v>
      </c>
    </row>
    <row r="51" spans="1:16" ht="12.75">
      <c r="A51" s="26" t="s">
        <v>51</v>
      </c>
      <c s="31" t="s">
        <v>47</v>
      </c>
      <c s="31" t="s">
        <v>163</v>
      </c>
      <c s="26" t="s">
        <v>63</v>
      </c>
      <c s="32" t="s">
        <v>164</v>
      </c>
      <c s="33" t="s">
        <v>117</v>
      </c>
      <c s="34">
        <v>5.5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38.25">
      <c r="A52" s="36" t="s">
        <v>56</v>
      </c>
      <c r="E52" s="37" t="s">
        <v>495</v>
      </c>
    </row>
    <row r="53" spans="1:5" ht="38.25">
      <c r="A53" s="38" t="s">
        <v>58</v>
      </c>
      <c r="E53" s="39" t="s">
        <v>496</v>
      </c>
    </row>
    <row r="54" spans="1:5" ht="318.75">
      <c r="A54" t="s">
        <v>60</v>
      </c>
      <c r="E54" s="37" t="s">
        <v>167</v>
      </c>
    </row>
    <row r="55" spans="1:16" ht="12.75">
      <c r="A55" s="26" t="s">
        <v>51</v>
      </c>
      <c s="31" t="s">
        <v>154</v>
      </c>
      <c s="31" t="s">
        <v>169</v>
      </c>
      <c s="26" t="s">
        <v>63</v>
      </c>
      <c s="32" t="s">
        <v>170</v>
      </c>
      <c s="33" t="s">
        <v>117</v>
      </c>
      <c s="34">
        <v>28.56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25.5">
      <c r="A56" s="36" t="s">
        <v>56</v>
      </c>
      <c r="E56" s="37" t="s">
        <v>497</v>
      </c>
    </row>
    <row r="57" spans="1:5" ht="38.25">
      <c r="A57" s="38" t="s">
        <v>58</v>
      </c>
      <c r="E57" s="39" t="s">
        <v>498</v>
      </c>
    </row>
    <row r="58" spans="1:5" ht="318.75">
      <c r="A58" t="s">
        <v>60</v>
      </c>
      <c r="E58" s="37" t="s">
        <v>167</v>
      </c>
    </row>
    <row r="59" spans="1:16" ht="12.75">
      <c r="A59" s="26" t="s">
        <v>51</v>
      </c>
      <c s="31" t="s">
        <v>159</v>
      </c>
      <c s="31" t="s">
        <v>174</v>
      </c>
      <c s="26" t="s">
        <v>63</v>
      </c>
      <c s="32" t="s">
        <v>175</v>
      </c>
      <c s="33" t="s">
        <v>117</v>
      </c>
      <c s="34">
        <v>31.24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89.25">
      <c r="A60" s="36" t="s">
        <v>56</v>
      </c>
      <c r="E60" s="37" t="s">
        <v>370</v>
      </c>
    </row>
    <row r="61" spans="1:5" ht="12.75">
      <c r="A61" s="38" t="s">
        <v>58</v>
      </c>
      <c r="E61" s="39" t="s">
        <v>499</v>
      </c>
    </row>
    <row r="62" spans="1:5" ht="267.75">
      <c r="A62" t="s">
        <v>60</v>
      </c>
      <c r="E62" s="37" t="s">
        <v>178</v>
      </c>
    </row>
    <row r="63" spans="1:16" ht="12.75">
      <c r="A63" s="26" t="s">
        <v>51</v>
      </c>
      <c s="31" t="s">
        <v>162</v>
      </c>
      <c s="31" t="s">
        <v>180</v>
      </c>
      <c s="26" t="s">
        <v>63</v>
      </c>
      <c s="32" t="s">
        <v>181</v>
      </c>
      <c s="33" t="s">
        <v>117</v>
      </c>
      <c s="34">
        <v>37.76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12.75">
      <c r="A64" s="36" t="s">
        <v>56</v>
      </c>
      <c r="E64" s="37" t="s">
        <v>182</v>
      </c>
    </row>
    <row r="65" spans="1:5" ht="51">
      <c r="A65" s="38" t="s">
        <v>58</v>
      </c>
      <c r="E65" s="39" t="s">
        <v>500</v>
      </c>
    </row>
    <row r="66" spans="1:5" ht="191.25">
      <c r="A66" t="s">
        <v>60</v>
      </c>
      <c r="E66" s="37" t="s">
        <v>184</v>
      </c>
    </row>
    <row r="67" spans="1:16" ht="12.75">
      <c r="A67" s="26" t="s">
        <v>51</v>
      </c>
      <c s="31" t="s">
        <v>168</v>
      </c>
      <c s="31" t="s">
        <v>186</v>
      </c>
      <c s="26" t="s">
        <v>63</v>
      </c>
      <c s="32" t="s">
        <v>187</v>
      </c>
      <c s="33" t="s">
        <v>117</v>
      </c>
      <c s="34">
        <v>14.52</v>
      </c>
      <c s="35">
        <v>0</v>
      </c>
      <c s="35">
        <f>ROUND(ROUND(H67,2)*ROUND(G67,3),2)</f>
      </c>
      <c s="33" t="s">
        <v>65</v>
      </c>
      <c r="O67">
        <f>(I67*21)/100</f>
      </c>
      <c t="s">
        <v>26</v>
      </c>
    </row>
    <row r="68" spans="1:5" ht="114.75">
      <c r="A68" s="36" t="s">
        <v>56</v>
      </c>
      <c r="E68" s="37" t="s">
        <v>373</v>
      </c>
    </row>
    <row r="69" spans="1:5" ht="12.75">
      <c r="A69" s="38" t="s">
        <v>58</v>
      </c>
      <c r="E69" s="39" t="s">
        <v>501</v>
      </c>
    </row>
    <row r="70" spans="1:5" ht="267.75">
      <c r="A70" t="s">
        <v>60</v>
      </c>
      <c r="E70" s="37" t="s">
        <v>178</v>
      </c>
    </row>
    <row r="71" spans="1:16" ht="12.75">
      <c r="A71" s="26" t="s">
        <v>51</v>
      </c>
      <c s="31" t="s">
        <v>173</v>
      </c>
      <c s="31" t="s">
        <v>375</v>
      </c>
      <c s="26" t="s">
        <v>63</v>
      </c>
      <c s="32" t="s">
        <v>376</v>
      </c>
      <c s="33" t="s">
        <v>117</v>
      </c>
      <c s="34">
        <v>1.4</v>
      </c>
      <c s="35">
        <v>0</v>
      </c>
      <c s="35">
        <f>ROUND(ROUND(H71,2)*ROUND(G71,3),2)</f>
      </c>
      <c s="33" t="s">
        <v>65</v>
      </c>
      <c r="O71">
        <f>(I71*21)/100</f>
      </c>
      <c t="s">
        <v>26</v>
      </c>
    </row>
    <row r="72" spans="1:5" ht="102">
      <c r="A72" s="36" t="s">
        <v>56</v>
      </c>
      <c r="E72" s="37" t="s">
        <v>460</v>
      </c>
    </row>
    <row r="73" spans="1:5" ht="25.5">
      <c r="A73" s="38" t="s">
        <v>58</v>
      </c>
      <c r="E73" s="39" t="s">
        <v>502</v>
      </c>
    </row>
    <row r="74" spans="1:5" ht="242.25">
      <c r="A74" t="s">
        <v>60</v>
      </c>
      <c r="E74" s="37" t="s">
        <v>379</v>
      </c>
    </row>
    <row r="75" spans="1:16" ht="12.75">
      <c r="A75" s="26" t="s">
        <v>51</v>
      </c>
      <c s="31" t="s">
        <v>179</v>
      </c>
      <c s="31" t="s">
        <v>191</v>
      </c>
      <c s="26" t="s">
        <v>63</v>
      </c>
      <c s="32" t="s">
        <v>192</v>
      </c>
      <c s="33" t="s">
        <v>117</v>
      </c>
      <c s="34">
        <v>17.1</v>
      </c>
      <c s="35">
        <v>0</v>
      </c>
      <c s="35">
        <f>ROUND(ROUND(H75,2)*ROUND(G75,3),2)</f>
      </c>
      <c s="33" t="s">
        <v>65</v>
      </c>
      <c r="O75">
        <f>(I75*21)/100</f>
      </c>
      <c t="s">
        <v>26</v>
      </c>
    </row>
    <row r="76" spans="1:5" ht="76.5">
      <c r="A76" s="36" t="s">
        <v>56</v>
      </c>
      <c r="E76" s="37" t="s">
        <v>503</v>
      </c>
    </row>
    <row r="77" spans="1:5" ht="38.25">
      <c r="A77" s="38" t="s">
        <v>58</v>
      </c>
      <c r="E77" s="39" t="s">
        <v>504</v>
      </c>
    </row>
    <row r="78" spans="1:5" ht="293.25">
      <c r="A78" t="s">
        <v>60</v>
      </c>
      <c r="E78" s="37" t="s">
        <v>195</v>
      </c>
    </row>
    <row r="79" spans="1:16" ht="12.75">
      <c r="A79" s="26" t="s">
        <v>51</v>
      </c>
      <c s="31" t="s">
        <v>185</v>
      </c>
      <c s="31" t="s">
        <v>197</v>
      </c>
      <c s="26" t="s">
        <v>63</v>
      </c>
      <c s="32" t="s">
        <v>198</v>
      </c>
      <c s="33" t="s">
        <v>111</v>
      </c>
      <c s="34">
        <v>86.9</v>
      </c>
      <c s="35">
        <v>0</v>
      </c>
      <c s="35">
        <f>ROUND(ROUND(H79,2)*ROUND(G79,3),2)</f>
      </c>
      <c s="33" t="s">
        <v>65</v>
      </c>
      <c r="O79">
        <f>(I79*21)/100</f>
      </c>
      <c t="s">
        <v>26</v>
      </c>
    </row>
    <row r="80" spans="1:5" ht="12.75">
      <c r="A80" s="36" t="s">
        <v>56</v>
      </c>
      <c r="E80" s="37" t="s">
        <v>380</v>
      </c>
    </row>
    <row r="81" spans="1:5" ht="12.75">
      <c r="A81" s="38" t="s">
        <v>58</v>
      </c>
      <c r="E81" s="39" t="s">
        <v>505</v>
      </c>
    </row>
    <row r="82" spans="1:5" ht="25.5">
      <c r="A82" t="s">
        <v>60</v>
      </c>
      <c r="E82" s="37" t="s">
        <v>201</v>
      </c>
    </row>
    <row r="83" spans="1:18" ht="12.75" customHeight="1">
      <c r="A83" s="6" t="s">
        <v>49</v>
      </c>
      <c s="6"/>
      <c s="42" t="s">
        <v>26</v>
      </c>
      <c s="6"/>
      <c s="29" t="s">
        <v>220</v>
      </c>
      <c s="6"/>
      <c s="6"/>
      <c s="6"/>
      <c s="43">
        <f>0+Q83</f>
      </c>
      <c s="6"/>
      <c r="O83">
        <f>0+R83</f>
      </c>
      <c r="Q83">
        <f>0+I84</f>
      </c>
      <c>
        <f>0+O84</f>
      </c>
    </row>
    <row r="84" spans="1:16" ht="12.75">
      <c r="A84" s="26" t="s">
        <v>51</v>
      </c>
      <c s="31" t="s">
        <v>190</v>
      </c>
      <c s="31" t="s">
        <v>222</v>
      </c>
      <c s="26" t="s">
        <v>63</v>
      </c>
      <c s="32" t="s">
        <v>223</v>
      </c>
      <c s="33" t="s">
        <v>111</v>
      </c>
      <c s="34">
        <v>48.4</v>
      </c>
      <c s="35">
        <v>0</v>
      </c>
      <c s="35">
        <f>ROUND(ROUND(H84,2)*ROUND(G84,3),2)</f>
      </c>
      <c s="33" t="s">
        <v>65</v>
      </c>
      <c r="O84">
        <f>(I84*21)/100</f>
      </c>
      <c t="s">
        <v>26</v>
      </c>
    </row>
    <row r="85" spans="1:5" ht="89.25">
      <c r="A85" s="36" t="s">
        <v>56</v>
      </c>
      <c r="E85" s="37" t="s">
        <v>224</v>
      </c>
    </row>
    <row r="86" spans="1:5" ht="12.75">
      <c r="A86" s="38" t="s">
        <v>58</v>
      </c>
      <c r="E86" s="39" t="s">
        <v>506</v>
      </c>
    </row>
    <row r="87" spans="1:5" ht="102">
      <c r="A87" t="s">
        <v>60</v>
      </c>
      <c r="E87" s="37" t="s">
        <v>226</v>
      </c>
    </row>
    <row r="88" spans="1:18" ht="12.75" customHeight="1">
      <c r="A88" s="6" t="s">
        <v>49</v>
      </c>
      <c s="6"/>
      <c s="42" t="s">
        <v>36</v>
      </c>
      <c s="6"/>
      <c s="29" t="s">
        <v>507</v>
      </c>
      <c s="6"/>
      <c s="6"/>
      <c s="6"/>
      <c s="43">
        <f>0+Q88</f>
      </c>
      <c s="6"/>
      <c r="O88">
        <f>0+R88</f>
      </c>
      <c r="Q88">
        <f>0+I89</f>
      </c>
      <c>
        <f>0+O89</f>
      </c>
    </row>
    <row r="89" spans="1:16" ht="12.75">
      <c r="A89" s="26" t="s">
        <v>51</v>
      </c>
      <c s="31" t="s">
        <v>196</v>
      </c>
      <c s="31" t="s">
        <v>508</v>
      </c>
      <c s="26" t="s">
        <v>63</v>
      </c>
      <c s="32" t="s">
        <v>509</v>
      </c>
      <c s="33" t="s">
        <v>117</v>
      </c>
      <c s="34">
        <v>2.05</v>
      </c>
      <c s="35">
        <v>0</v>
      </c>
      <c s="35">
        <f>ROUND(ROUND(H89,2)*ROUND(G89,3),2)</f>
      </c>
      <c s="33" t="s">
        <v>65</v>
      </c>
      <c r="O89">
        <f>(I89*21)/100</f>
      </c>
      <c t="s">
        <v>26</v>
      </c>
    </row>
    <row r="90" spans="1:5" ht="25.5">
      <c r="A90" s="36" t="s">
        <v>56</v>
      </c>
      <c r="E90" s="37" t="s">
        <v>510</v>
      </c>
    </row>
    <row r="91" spans="1:5" ht="12.75">
      <c r="A91" s="38" t="s">
        <v>58</v>
      </c>
      <c r="E91" s="39" t="s">
        <v>511</v>
      </c>
    </row>
    <row r="92" spans="1:5" ht="369.75">
      <c r="A92" t="s">
        <v>60</v>
      </c>
      <c r="E92" s="37" t="s">
        <v>512</v>
      </c>
    </row>
    <row r="93" spans="1:18" ht="12.75" customHeight="1">
      <c r="A93" s="6" t="s">
        <v>49</v>
      </c>
      <c s="6"/>
      <c s="42" t="s">
        <v>38</v>
      </c>
      <c s="6"/>
      <c s="29" t="s">
        <v>227</v>
      </c>
      <c s="6"/>
      <c s="6"/>
      <c s="6"/>
      <c s="43">
        <f>0+Q93</f>
      </c>
      <c s="6"/>
      <c r="O93">
        <f>0+R93</f>
      </c>
      <c r="Q93">
        <f>0+I94+I98+I102+I106+I110</f>
      </c>
      <c>
        <f>0+O94+O98+O102+O106+O110</f>
      </c>
    </row>
    <row r="94" spans="1:16" ht="12.75">
      <c r="A94" s="26" t="s">
        <v>51</v>
      </c>
      <c s="31" t="s">
        <v>202</v>
      </c>
      <c s="31" t="s">
        <v>464</v>
      </c>
      <c s="26" t="s">
        <v>63</v>
      </c>
      <c s="32" t="s">
        <v>465</v>
      </c>
      <c s="33" t="s">
        <v>111</v>
      </c>
      <c s="34">
        <v>79</v>
      </c>
      <c s="35">
        <v>0</v>
      </c>
      <c s="35">
        <f>ROUND(ROUND(H94,2)*ROUND(G94,3),2)</f>
      </c>
      <c s="33" t="s">
        <v>65</v>
      </c>
      <c r="O94">
        <f>(I94*21)/100</f>
      </c>
      <c t="s">
        <v>26</v>
      </c>
    </row>
    <row r="95" spans="1:5" ht="38.25">
      <c r="A95" s="36" t="s">
        <v>56</v>
      </c>
      <c r="E95" s="37" t="s">
        <v>466</v>
      </c>
    </row>
    <row r="96" spans="1:5" ht="12.75">
      <c r="A96" s="38" t="s">
        <v>58</v>
      </c>
      <c r="E96" s="39" t="s">
        <v>513</v>
      </c>
    </row>
    <row r="97" spans="1:5" ht="51">
      <c r="A97" t="s">
        <v>60</v>
      </c>
      <c r="E97" s="37" t="s">
        <v>232</v>
      </c>
    </row>
    <row r="98" spans="1:16" ht="12.75">
      <c r="A98" s="26" t="s">
        <v>51</v>
      </c>
      <c s="31" t="s">
        <v>208</v>
      </c>
      <c s="31" t="s">
        <v>468</v>
      </c>
      <c s="26" t="s">
        <v>63</v>
      </c>
      <c s="32" t="s">
        <v>469</v>
      </c>
      <c s="33" t="s">
        <v>111</v>
      </c>
      <c s="34">
        <v>75.5</v>
      </c>
      <c s="35">
        <v>0</v>
      </c>
      <c s="35">
        <f>ROUND(ROUND(H98,2)*ROUND(G98,3),2)</f>
      </c>
      <c s="33" t="s">
        <v>65</v>
      </c>
      <c r="O98">
        <f>(I98*21)/100</f>
      </c>
      <c t="s">
        <v>26</v>
      </c>
    </row>
    <row r="99" spans="1:5" ht="25.5">
      <c r="A99" s="36" t="s">
        <v>56</v>
      </c>
      <c r="E99" s="37" t="s">
        <v>470</v>
      </c>
    </row>
    <row r="100" spans="1:5" ht="12.75">
      <c r="A100" s="38" t="s">
        <v>58</v>
      </c>
      <c r="E100" s="39" t="s">
        <v>514</v>
      </c>
    </row>
    <row r="101" spans="1:5" ht="153">
      <c r="A101" t="s">
        <v>60</v>
      </c>
      <c r="E101" s="37" t="s">
        <v>389</v>
      </c>
    </row>
    <row r="102" spans="1:16" ht="25.5">
      <c r="A102" s="26" t="s">
        <v>51</v>
      </c>
      <c s="31" t="s">
        <v>214</v>
      </c>
      <c s="31" t="s">
        <v>472</v>
      </c>
      <c s="26" t="s">
        <v>63</v>
      </c>
      <c s="32" t="s">
        <v>473</v>
      </c>
      <c s="33" t="s">
        <v>111</v>
      </c>
      <c s="34">
        <v>2</v>
      </c>
      <c s="35">
        <v>0</v>
      </c>
      <c s="35">
        <f>ROUND(ROUND(H102,2)*ROUND(G102,3),2)</f>
      </c>
      <c s="33" t="s">
        <v>65</v>
      </c>
      <c r="O102">
        <f>(I102*21)/100</f>
      </c>
      <c t="s">
        <v>26</v>
      </c>
    </row>
    <row r="103" spans="1:5" ht="38.25">
      <c r="A103" s="36" t="s">
        <v>56</v>
      </c>
      <c r="E103" s="37" t="s">
        <v>396</v>
      </c>
    </row>
    <row r="104" spans="1:5" ht="12.75">
      <c r="A104" s="38" t="s">
        <v>58</v>
      </c>
      <c r="E104" s="39" t="s">
        <v>515</v>
      </c>
    </row>
    <row r="105" spans="1:5" ht="153">
      <c r="A105" t="s">
        <v>60</v>
      </c>
      <c r="E105" s="37" t="s">
        <v>389</v>
      </c>
    </row>
    <row r="106" spans="1:16" ht="25.5">
      <c r="A106" s="26" t="s">
        <v>51</v>
      </c>
      <c s="31" t="s">
        <v>221</v>
      </c>
      <c s="31" t="s">
        <v>475</v>
      </c>
      <c s="26" t="s">
        <v>63</v>
      </c>
      <c s="32" t="s">
        <v>476</v>
      </c>
      <c s="33" t="s">
        <v>111</v>
      </c>
      <c s="34">
        <v>1.5</v>
      </c>
      <c s="35">
        <v>0</v>
      </c>
      <c s="35">
        <f>ROUND(ROUND(H106,2)*ROUND(G106,3),2)</f>
      </c>
      <c s="33" t="s">
        <v>65</v>
      </c>
      <c r="O106">
        <f>(I106*21)/100</f>
      </c>
      <c t="s">
        <v>26</v>
      </c>
    </row>
    <row r="107" spans="1:5" ht="25.5">
      <c r="A107" s="36" t="s">
        <v>56</v>
      </c>
      <c r="E107" s="37" t="s">
        <v>477</v>
      </c>
    </row>
    <row r="108" spans="1:5" ht="12.75">
      <c r="A108" s="38" t="s">
        <v>58</v>
      </c>
      <c r="E108" s="39" t="s">
        <v>516</v>
      </c>
    </row>
    <row r="109" spans="1:5" ht="153">
      <c r="A109" t="s">
        <v>60</v>
      </c>
      <c r="E109" s="37" t="s">
        <v>389</v>
      </c>
    </row>
    <row r="110" spans="1:16" ht="12.75">
      <c r="A110" s="26" t="s">
        <v>51</v>
      </c>
      <c s="31" t="s">
        <v>228</v>
      </c>
      <c s="31" t="s">
        <v>436</v>
      </c>
      <c s="26" t="s">
        <v>63</v>
      </c>
      <c s="32" t="s">
        <v>437</v>
      </c>
      <c s="33" t="s">
        <v>111</v>
      </c>
      <c s="34">
        <v>3.5</v>
      </c>
      <c s="35">
        <v>0</v>
      </c>
      <c s="35">
        <f>ROUND(ROUND(H110,2)*ROUND(G110,3),2)</f>
      </c>
      <c s="33" t="s">
        <v>65</v>
      </c>
      <c r="O110">
        <f>(I110*21)/100</f>
      </c>
      <c t="s">
        <v>26</v>
      </c>
    </row>
    <row r="111" spans="1:5" ht="12.75">
      <c r="A111" s="36" t="s">
        <v>56</v>
      </c>
      <c r="E111" s="37" t="s">
        <v>63</v>
      </c>
    </row>
    <row r="112" spans="1:5" ht="12.75">
      <c r="A112" s="38" t="s">
        <v>58</v>
      </c>
      <c r="E112" s="39" t="s">
        <v>517</v>
      </c>
    </row>
    <row r="113" spans="1:5" ht="89.25">
      <c r="A113" t="s">
        <v>60</v>
      </c>
      <c r="E113" s="37" t="s">
        <v>439</v>
      </c>
    </row>
    <row r="114" spans="1:18" ht="12.75" customHeight="1">
      <c r="A114" s="6" t="s">
        <v>49</v>
      </c>
      <c s="6"/>
      <c s="42" t="s">
        <v>87</v>
      </c>
      <c s="6"/>
      <c s="29" t="s">
        <v>265</v>
      </c>
      <c s="6"/>
      <c s="6"/>
      <c s="6"/>
      <c s="43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6" t="s">
        <v>51</v>
      </c>
      <c s="31" t="s">
        <v>233</v>
      </c>
      <c s="31" t="s">
        <v>267</v>
      </c>
      <c s="26" t="s">
        <v>63</v>
      </c>
      <c s="32" t="s">
        <v>268</v>
      </c>
      <c s="33" t="s">
        <v>131</v>
      </c>
      <c s="34">
        <v>19.5</v>
      </c>
      <c s="35">
        <v>0</v>
      </c>
      <c s="35">
        <f>ROUND(ROUND(H115,2)*ROUND(G115,3),2)</f>
      </c>
      <c s="33" t="s">
        <v>65</v>
      </c>
      <c r="O115">
        <f>(I115*21)/100</f>
      </c>
      <c t="s">
        <v>26</v>
      </c>
    </row>
    <row r="116" spans="1:5" ht="38.25">
      <c r="A116" s="36" t="s">
        <v>56</v>
      </c>
      <c r="E116" s="37" t="s">
        <v>518</v>
      </c>
    </row>
    <row r="117" spans="1:5" ht="12.75">
      <c r="A117" s="38" t="s">
        <v>58</v>
      </c>
      <c r="E117" s="39" t="s">
        <v>519</v>
      </c>
    </row>
    <row r="118" spans="1:5" ht="255">
      <c r="A118" t="s">
        <v>60</v>
      </c>
      <c r="E118" s="37" t="s">
        <v>271</v>
      </c>
    </row>
    <row r="119" spans="1:16" ht="12.75">
      <c r="A119" s="26" t="s">
        <v>51</v>
      </c>
      <c s="31" t="s">
        <v>238</v>
      </c>
      <c s="31" t="s">
        <v>520</v>
      </c>
      <c s="26" t="s">
        <v>63</v>
      </c>
      <c s="32" t="s">
        <v>521</v>
      </c>
      <c s="33" t="s">
        <v>275</v>
      </c>
      <c s="34">
        <v>4</v>
      </c>
      <c s="35">
        <v>0</v>
      </c>
      <c s="35">
        <f>ROUND(ROUND(H119,2)*ROUND(G119,3),2)</f>
      </c>
      <c s="33" t="s">
        <v>65</v>
      </c>
      <c r="O119">
        <f>(I119*21)/100</f>
      </c>
      <c t="s">
        <v>26</v>
      </c>
    </row>
    <row r="120" spans="1:5" ht="25.5">
      <c r="A120" s="36" t="s">
        <v>56</v>
      </c>
      <c r="E120" s="37" t="s">
        <v>522</v>
      </c>
    </row>
    <row r="121" spans="1:5" ht="12.75">
      <c r="A121" s="38" t="s">
        <v>58</v>
      </c>
      <c r="E121" s="39" t="s">
        <v>523</v>
      </c>
    </row>
    <row r="122" spans="1:5" ht="25.5">
      <c r="A122" t="s">
        <v>60</v>
      </c>
      <c r="E122" s="37" t="s">
        <v>524</v>
      </c>
    </row>
    <row r="123" spans="1:18" ht="12.75" customHeight="1">
      <c r="A123" s="6" t="s">
        <v>49</v>
      </c>
      <c s="6"/>
      <c s="42" t="s">
        <v>43</v>
      </c>
      <c s="6"/>
      <c s="29" t="s">
        <v>278</v>
      </c>
      <c s="6"/>
      <c s="6"/>
      <c s="6"/>
      <c s="43">
        <f>0+Q123</f>
      </c>
      <c s="6"/>
      <c r="O123">
        <f>0+R123</f>
      </c>
      <c r="Q123">
        <f>0+I124+I128+I132+I136</f>
      </c>
      <c>
        <f>0+O124+O128+O132+O136</f>
      </c>
    </row>
    <row r="124" spans="1:16" ht="12.75">
      <c r="A124" s="26" t="s">
        <v>51</v>
      </c>
      <c s="31" t="s">
        <v>244</v>
      </c>
      <c s="31" t="s">
        <v>402</v>
      </c>
      <c s="26" t="s">
        <v>63</v>
      </c>
      <c s="32" t="s">
        <v>403</v>
      </c>
      <c s="33" t="s">
        <v>131</v>
      </c>
      <c s="34">
        <v>69.5</v>
      </c>
      <c s="35">
        <v>0</v>
      </c>
      <c s="35">
        <f>ROUND(ROUND(H124,2)*ROUND(G124,3),2)</f>
      </c>
      <c s="33" t="s">
        <v>65</v>
      </c>
      <c r="O124">
        <f>(I124*21)/100</f>
      </c>
      <c t="s">
        <v>26</v>
      </c>
    </row>
    <row r="125" spans="1:5" ht="38.25">
      <c r="A125" s="36" t="s">
        <v>56</v>
      </c>
      <c r="E125" s="37" t="s">
        <v>404</v>
      </c>
    </row>
    <row r="126" spans="1:5" ht="12.75">
      <c r="A126" s="38" t="s">
        <v>58</v>
      </c>
      <c r="E126" s="39" t="s">
        <v>525</v>
      </c>
    </row>
    <row r="127" spans="1:5" ht="51">
      <c r="A127" t="s">
        <v>60</v>
      </c>
      <c r="E127" s="37" t="s">
        <v>408</v>
      </c>
    </row>
    <row r="128" spans="1:16" ht="12.75">
      <c r="A128" s="26" t="s">
        <v>51</v>
      </c>
      <c s="31" t="s">
        <v>250</v>
      </c>
      <c s="31" t="s">
        <v>286</v>
      </c>
      <c s="26" t="s">
        <v>63</v>
      </c>
      <c s="32" t="s">
        <v>287</v>
      </c>
      <c s="33" t="s">
        <v>131</v>
      </c>
      <c s="34">
        <v>14</v>
      </c>
      <c s="35">
        <v>0</v>
      </c>
      <c s="35">
        <f>ROUND(ROUND(H128,2)*ROUND(G128,3),2)</f>
      </c>
      <c s="33" t="s">
        <v>65</v>
      </c>
      <c r="O128">
        <f>(I128*21)/100</f>
      </c>
      <c t="s">
        <v>26</v>
      </c>
    </row>
    <row r="129" spans="1:5" ht="38.25">
      <c r="A129" s="36" t="s">
        <v>56</v>
      </c>
      <c r="E129" s="37" t="s">
        <v>288</v>
      </c>
    </row>
    <row r="130" spans="1:5" ht="25.5">
      <c r="A130" s="38" t="s">
        <v>58</v>
      </c>
      <c r="E130" s="39" t="s">
        <v>526</v>
      </c>
    </row>
    <row r="131" spans="1:5" ht="51">
      <c r="A131" t="s">
        <v>60</v>
      </c>
      <c r="E131" s="37" t="s">
        <v>408</v>
      </c>
    </row>
    <row r="132" spans="1:16" ht="12.75">
      <c r="A132" s="26" t="s">
        <v>51</v>
      </c>
      <c s="31" t="s">
        <v>256</v>
      </c>
      <c s="31" t="s">
        <v>297</v>
      </c>
      <c s="26" t="s">
        <v>63</v>
      </c>
      <c s="32" t="s">
        <v>298</v>
      </c>
      <c s="33" t="s">
        <v>131</v>
      </c>
      <c s="34">
        <v>14</v>
      </c>
      <c s="35">
        <v>0</v>
      </c>
      <c s="35">
        <f>ROUND(ROUND(H132,2)*ROUND(G132,3),2)</f>
      </c>
      <c s="33" t="s">
        <v>65</v>
      </c>
      <c r="O132">
        <f>(I132*21)/100</f>
      </c>
      <c t="s">
        <v>26</v>
      </c>
    </row>
    <row r="133" spans="1:5" ht="25.5">
      <c r="A133" s="36" t="s">
        <v>56</v>
      </c>
      <c r="E133" s="37" t="s">
        <v>299</v>
      </c>
    </row>
    <row r="134" spans="1:5" ht="12.75">
      <c r="A134" s="38" t="s">
        <v>58</v>
      </c>
      <c r="E134" s="39" t="s">
        <v>527</v>
      </c>
    </row>
    <row r="135" spans="1:5" ht="38.25">
      <c r="A135" t="s">
        <v>60</v>
      </c>
      <c r="E135" s="37" t="s">
        <v>301</v>
      </c>
    </row>
    <row r="136" spans="1:16" ht="12.75">
      <c r="A136" s="26" t="s">
        <v>51</v>
      </c>
      <c s="31" t="s">
        <v>261</v>
      </c>
      <c s="31" t="s">
        <v>528</v>
      </c>
      <c s="26" t="s">
        <v>63</v>
      </c>
      <c s="32" t="s">
        <v>529</v>
      </c>
      <c s="33" t="s">
        <v>131</v>
      </c>
      <c s="34">
        <v>20.5</v>
      </c>
      <c s="35">
        <v>0</v>
      </c>
      <c s="35">
        <f>ROUND(ROUND(H136,2)*ROUND(G136,3),2)</f>
      </c>
      <c s="33" t="s">
        <v>65</v>
      </c>
      <c r="O136">
        <f>(I136*21)/100</f>
      </c>
      <c t="s">
        <v>26</v>
      </c>
    </row>
    <row r="137" spans="1:5" ht="25.5">
      <c r="A137" s="36" t="s">
        <v>56</v>
      </c>
      <c r="E137" s="37" t="s">
        <v>530</v>
      </c>
    </row>
    <row r="138" spans="1:5" ht="12.75">
      <c r="A138" s="38" t="s">
        <v>58</v>
      </c>
      <c r="E138" s="39" t="s">
        <v>531</v>
      </c>
    </row>
    <row r="139" spans="1:5" ht="76.5">
      <c r="A139" t="s">
        <v>60</v>
      </c>
      <c r="E139" s="37" t="s">
        <v>532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533</v>
      </c>
      <c s="40">
        <f>0+I9+I18</f>
      </c>
      <c s="10"/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351</v>
      </c>
      <c s="1"/>
      <c s="14" t="s">
        <v>352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533</v>
      </c>
      <c s="6"/>
      <c s="18" t="s">
        <v>534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30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25.5">
      <c r="A10" s="26" t="s">
        <v>51</v>
      </c>
      <c s="31" t="s">
        <v>32</v>
      </c>
      <c s="31" t="s">
        <v>100</v>
      </c>
      <c s="26" t="s">
        <v>63</v>
      </c>
      <c s="32" t="s">
        <v>101</v>
      </c>
      <c s="33" t="s">
        <v>102</v>
      </c>
      <c s="34">
        <v>180.225</v>
      </c>
      <c s="35">
        <v>0</v>
      </c>
      <c s="35">
        <f>ROUND(ROUND(H10,2)*ROUND(G10,3),2)</f>
      </c>
      <c s="33" t="s">
        <v>65</v>
      </c>
      <c r="O10">
        <f>(I10*21)/100</f>
      </c>
      <c t="s">
        <v>26</v>
      </c>
    </row>
    <row r="11" spans="1:5" ht="12.75">
      <c r="A11" s="36" t="s">
        <v>56</v>
      </c>
      <c r="E11" s="37" t="s">
        <v>63</v>
      </c>
    </row>
    <row r="12" spans="1:5" ht="38.25">
      <c r="A12" s="38" t="s">
        <v>58</v>
      </c>
      <c r="E12" s="39" t="s">
        <v>536</v>
      </c>
    </row>
    <row r="13" spans="1:5" ht="140.25">
      <c r="A13" t="s">
        <v>60</v>
      </c>
      <c r="E13" s="37" t="s">
        <v>104</v>
      </c>
    </row>
    <row r="14" spans="1:16" ht="25.5">
      <c r="A14" s="26" t="s">
        <v>51</v>
      </c>
      <c s="31" t="s">
        <v>26</v>
      </c>
      <c s="31" t="s">
        <v>105</v>
      </c>
      <c s="26" t="s">
        <v>63</v>
      </c>
      <c s="32" t="s">
        <v>106</v>
      </c>
      <c s="33" t="s">
        <v>102</v>
      </c>
      <c s="34">
        <v>20.608</v>
      </c>
      <c s="35">
        <v>0</v>
      </c>
      <c s="35">
        <f>ROUND(ROUND(H14,2)*ROUND(G14,3),2)</f>
      </c>
      <c s="33" t="s">
        <v>65</v>
      </c>
      <c r="O14">
        <f>(I14*21)/100</f>
      </c>
      <c t="s">
        <v>26</v>
      </c>
    </row>
    <row r="15" spans="1:5" ht="12.75">
      <c r="A15" s="36" t="s">
        <v>56</v>
      </c>
      <c r="E15" s="37" t="s">
        <v>63</v>
      </c>
    </row>
    <row r="16" spans="1:5" ht="38.25">
      <c r="A16" s="38" t="s">
        <v>58</v>
      </c>
      <c r="E16" s="39" t="s">
        <v>537</v>
      </c>
    </row>
    <row r="17" spans="1:5" ht="140.25">
      <c r="A17" t="s">
        <v>60</v>
      </c>
      <c r="E17" s="37" t="s">
        <v>104</v>
      </c>
    </row>
    <row r="18" spans="1:18" ht="12.75" customHeight="1">
      <c r="A18" s="6" t="s">
        <v>49</v>
      </c>
      <c s="6"/>
      <c s="42" t="s">
        <v>32</v>
      </c>
      <c s="6"/>
      <c s="29" t="s">
        <v>108</v>
      </c>
      <c s="6"/>
      <c s="6"/>
      <c s="6"/>
      <c s="43">
        <f>0+Q18</f>
      </c>
      <c s="6"/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12.75">
      <c r="A19" s="26" t="s">
        <v>51</v>
      </c>
      <c s="31" t="s">
        <v>25</v>
      </c>
      <c s="31" t="s">
        <v>109</v>
      </c>
      <c s="26" t="s">
        <v>63</v>
      </c>
      <c s="32" t="s">
        <v>110</v>
      </c>
      <c s="33" t="s">
        <v>111</v>
      </c>
      <c s="34">
        <v>400</v>
      </c>
      <c s="35">
        <v>0</v>
      </c>
      <c s="35">
        <f>ROUND(ROUND(H19,2)*ROUND(G19,3),2)</f>
      </c>
      <c s="33" t="s">
        <v>65</v>
      </c>
      <c r="O19">
        <f>(I19*21)/100</f>
      </c>
      <c t="s">
        <v>26</v>
      </c>
    </row>
    <row r="20" spans="1:5" ht="51">
      <c r="A20" s="36" t="s">
        <v>56</v>
      </c>
      <c r="E20" s="37" t="s">
        <v>112</v>
      </c>
    </row>
    <row r="21" spans="1:5" ht="38.25">
      <c r="A21" s="38" t="s">
        <v>58</v>
      </c>
      <c r="E21" s="39" t="s">
        <v>538</v>
      </c>
    </row>
    <row r="22" spans="1:5" ht="12.75">
      <c r="A22" t="s">
        <v>60</v>
      </c>
      <c r="E22" s="37" t="s">
        <v>114</v>
      </c>
    </row>
    <row r="23" spans="1:16" ht="12.75">
      <c r="A23" s="26" t="s">
        <v>51</v>
      </c>
      <c s="31" t="s">
        <v>36</v>
      </c>
      <c s="31" t="s">
        <v>417</v>
      </c>
      <c s="26" t="s">
        <v>63</v>
      </c>
      <c s="32" t="s">
        <v>418</v>
      </c>
      <c s="33" t="s">
        <v>117</v>
      </c>
      <c s="34">
        <v>0.57</v>
      </c>
      <c s="35">
        <v>0</v>
      </c>
      <c s="35">
        <f>ROUND(ROUND(H23,2)*ROUND(G23,3),2)</f>
      </c>
      <c s="33" t="s">
        <v>65</v>
      </c>
      <c r="O23">
        <f>(I23*21)/100</f>
      </c>
      <c t="s">
        <v>26</v>
      </c>
    </row>
    <row r="24" spans="1:5" ht="51">
      <c r="A24" s="36" t="s">
        <v>56</v>
      </c>
      <c r="E24" s="37" t="s">
        <v>419</v>
      </c>
    </row>
    <row r="25" spans="1:5" ht="12.75">
      <c r="A25" s="38" t="s">
        <v>58</v>
      </c>
      <c r="E25" s="39" t="s">
        <v>539</v>
      </c>
    </row>
    <row r="26" spans="1:5" ht="63.75">
      <c r="A26" t="s">
        <v>60</v>
      </c>
      <c r="E26" s="37" t="s">
        <v>120</v>
      </c>
    </row>
    <row r="27" spans="1:16" ht="12.75">
      <c r="A27" s="26" t="s">
        <v>51</v>
      </c>
      <c s="31" t="s">
        <v>38</v>
      </c>
      <c s="31" t="s">
        <v>359</v>
      </c>
      <c s="26" t="s">
        <v>63</v>
      </c>
      <c s="32" t="s">
        <v>360</v>
      </c>
      <c s="33" t="s">
        <v>117</v>
      </c>
      <c s="34">
        <v>1.86</v>
      </c>
      <c s="35">
        <v>0</v>
      </c>
      <c s="35">
        <f>ROUND(ROUND(H27,2)*ROUND(G27,3),2)</f>
      </c>
      <c s="33" t="s">
        <v>65</v>
      </c>
      <c r="O27">
        <f>(I27*21)/100</f>
      </c>
      <c t="s">
        <v>26</v>
      </c>
    </row>
    <row r="28" spans="1:5" ht="25.5">
      <c r="A28" s="36" t="s">
        <v>56</v>
      </c>
      <c r="E28" s="37" t="s">
        <v>361</v>
      </c>
    </row>
    <row r="29" spans="1:5" ht="12.75">
      <c r="A29" s="38" t="s">
        <v>58</v>
      </c>
      <c r="E29" s="39" t="s">
        <v>540</v>
      </c>
    </row>
    <row r="30" spans="1:5" ht="63.75">
      <c r="A30" t="s">
        <v>60</v>
      </c>
      <c r="E30" s="37" t="s">
        <v>120</v>
      </c>
    </row>
    <row r="31" spans="1:16" ht="25.5">
      <c r="A31" s="26" t="s">
        <v>51</v>
      </c>
      <c s="31" t="s">
        <v>40</v>
      </c>
      <c s="31" t="s">
        <v>125</v>
      </c>
      <c s="26" t="s">
        <v>63</v>
      </c>
      <c s="32" t="s">
        <v>126</v>
      </c>
      <c s="33" t="s">
        <v>117</v>
      </c>
      <c s="34">
        <v>40.125</v>
      </c>
      <c s="35">
        <v>0</v>
      </c>
      <c s="35">
        <f>ROUND(ROUND(H31,2)*ROUND(G31,3),2)</f>
      </c>
      <c s="33" t="s">
        <v>65</v>
      </c>
      <c r="O31">
        <f>(I31*21)/100</f>
      </c>
      <c t="s">
        <v>26</v>
      </c>
    </row>
    <row r="32" spans="1:5" ht="25.5">
      <c r="A32" s="36" t="s">
        <v>56</v>
      </c>
      <c r="E32" s="37" t="s">
        <v>361</v>
      </c>
    </row>
    <row r="33" spans="1:5" ht="38.25">
      <c r="A33" s="38" t="s">
        <v>58</v>
      </c>
      <c r="E33" s="39" t="s">
        <v>541</v>
      </c>
    </row>
    <row r="34" spans="1:5" ht="63.75">
      <c r="A34" t="s">
        <v>60</v>
      </c>
      <c r="E34" s="37" t="s">
        <v>120</v>
      </c>
    </row>
    <row r="35" spans="1:16" ht="12.75">
      <c r="A35" s="26" t="s">
        <v>51</v>
      </c>
      <c s="31" t="s">
        <v>82</v>
      </c>
      <c s="31" t="s">
        <v>129</v>
      </c>
      <c s="26" t="s">
        <v>63</v>
      </c>
      <c s="32" t="s">
        <v>130</v>
      </c>
      <c s="33" t="s">
        <v>131</v>
      </c>
      <c s="34">
        <v>50</v>
      </c>
      <c s="35">
        <v>0</v>
      </c>
      <c s="35">
        <f>ROUND(ROUND(H35,2)*ROUND(G35,3),2)</f>
      </c>
      <c s="33" t="s">
        <v>65</v>
      </c>
      <c r="O35">
        <f>(I35*21)/100</f>
      </c>
      <c t="s">
        <v>26</v>
      </c>
    </row>
    <row r="36" spans="1:5" ht="38.25">
      <c r="A36" s="36" t="s">
        <v>56</v>
      </c>
      <c r="E36" s="37" t="s">
        <v>364</v>
      </c>
    </row>
    <row r="37" spans="1:5" ht="38.25">
      <c r="A37" s="38" t="s">
        <v>58</v>
      </c>
      <c r="E37" s="39" t="s">
        <v>542</v>
      </c>
    </row>
    <row r="38" spans="1:5" ht="63.75">
      <c r="A38" t="s">
        <v>60</v>
      </c>
      <c r="E38" s="37" t="s">
        <v>120</v>
      </c>
    </row>
    <row r="39" spans="1:16" ht="12.75">
      <c r="A39" s="26" t="s">
        <v>51</v>
      </c>
      <c s="31" t="s">
        <v>87</v>
      </c>
      <c s="31" t="s">
        <v>155</v>
      </c>
      <c s="26" t="s">
        <v>149</v>
      </c>
      <c s="32" t="s">
        <v>156</v>
      </c>
      <c s="33" t="s">
        <v>117</v>
      </c>
      <c s="34">
        <v>125.425</v>
      </c>
      <c s="35">
        <v>0</v>
      </c>
      <c s="35">
        <f>ROUND(ROUND(H39,2)*ROUND(G39,3),2)</f>
      </c>
      <c s="33" t="s">
        <v>65</v>
      </c>
      <c r="O39">
        <f>(I39*21)/100</f>
      </c>
      <c t="s">
        <v>26</v>
      </c>
    </row>
    <row r="40" spans="1:5" ht="12.75">
      <c r="A40" s="36" t="s">
        <v>56</v>
      </c>
      <c r="E40" s="37" t="s">
        <v>157</v>
      </c>
    </row>
    <row r="41" spans="1:5" ht="12.75">
      <c r="A41" s="38" t="s">
        <v>58</v>
      </c>
      <c r="E41" s="39" t="s">
        <v>543</v>
      </c>
    </row>
    <row r="42" spans="1:5" ht="306">
      <c r="A42" t="s">
        <v>60</v>
      </c>
      <c r="E42" s="37" t="s">
        <v>153</v>
      </c>
    </row>
    <row r="43" spans="1:16" ht="12.75">
      <c r="A43" s="26" t="s">
        <v>51</v>
      </c>
      <c s="31" t="s">
        <v>43</v>
      </c>
      <c s="31" t="s">
        <v>155</v>
      </c>
      <c s="26" t="s">
        <v>160</v>
      </c>
      <c s="32" t="s">
        <v>156</v>
      </c>
      <c s="33" t="s">
        <v>117</v>
      </c>
      <c s="34">
        <v>88.92</v>
      </c>
      <c s="35">
        <v>0</v>
      </c>
      <c s="35">
        <f>ROUND(ROUND(H43,2)*ROUND(G43,3),2)</f>
      </c>
      <c s="33" t="s">
        <v>65</v>
      </c>
      <c r="O43">
        <f>(I43*21)/100</f>
      </c>
      <c t="s">
        <v>26</v>
      </c>
    </row>
    <row r="44" spans="1:5" ht="12.75">
      <c r="A44" s="36" t="s">
        <v>56</v>
      </c>
      <c r="E44" s="37" t="s">
        <v>157</v>
      </c>
    </row>
    <row r="45" spans="1:5" ht="38.25">
      <c r="A45" s="38" t="s">
        <v>58</v>
      </c>
      <c r="E45" s="39" t="s">
        <v>544</v>
      </c>
    </row>
    <row r="46" spans="1:5" ht="306">
      <c r="A46" t="s">
        <v>60</v>
      </c>
      <c r="E46" s="37" t="s">
        <v>153</v>
      </c>
    </row>
    <row r="47" spans="1:16" ht="12.75">
      <c r="A47" s="26" t="s">
        <v>51</v>
      </c>
      <c s="31" t="s">
        <v>45</v>
      </c>
      <c s="31" t="s">
        <v>545</v>
      </c>
      <c s="26" t="s">
        <v>63</v>
      </c>
      <c s="32" t="s">
        <v>546</v>
      </c>
      <c s="33" t="s">
        <v>117</v>
      </c>
      <c s="34">
        <v>125.425</v>
      </c>
      <c s="35">
        <v>0</v>
      </c>
      <c s="35">
        <f>ROUND(ROUND(H47,2)*ROUND(G47,3),2)</f>
      </c>
      <c s="33" t="s">
        <v>65</v>
      </c>
      <c r="O47">
        <f>(I47*21)/100</f>
      </c>
      <c t="s">
        <v>26</v>
      </c>
    </row>
    <row r="48" spans="1:5" ht="38.25">
      <c r="A48" s="36" t="s">
        <v>56</v>
      </c>
      <c r="E48" s="37" t="s">
        <v>547</v>
      </c>
    </row>
    <row r="49" spans="1:5" ht="38.25">
      <c r="A49" s="38" t="s">
        <v>58</v>
      </c>
      <c r="E49" s="39" t="s">
        <v>548</v>
      </c>
    </row>
    <row r="50" spans="1:5" ht="229.5">
      <c r="A50" t="s">
        <v>60</v>
      </c>
      <c r="E50" s="37" t="s">
        <v>549</v>
      </c>
    </row>
    <row r="51" spans="1:16" ht="12.75">
      <c r="A51" s="26" t="s">
        <v>51</v>
      </c>
      <c s="31" t="s">
        <v>47</v>
      </c>
      <c s="31" t="s">
        <v>550</v>
      </c>
      <c s="26" t="s">
        <v>63</v>
      </c>
      <c s="32" t="s">
        <v>551</v>
      </c>
      <c s="33" t="s">
        <v>111</v>
      </c>
      <c s="34">
        <v>286.8</v>
      </c>
      <c s="35">
        <v>0</v>
      </c>
      <c s="35">
        <f>ROUND(ROUND(H51,2)*ROUND(G51,3),2)</f>
      </c>
      <c s="33" t="s">
        <v>65</v>
      </c>
      <c r="O51">
        <f>(I51*21)/100</f>
      </c>
      <c t="s">
        <v>26</v>
      </c>
    </row>
    <row r="52" spans="1:5" ht="25.5">
      <c r="A52" s="36" t="s">
        <v>56</v>
      </c>
      <c r="E52" s="37" t="s">
        <v>552</v>
      </c>
    </row>
    <row r="53" spans="1:5" ht="12.75">
      <c r="A53" s="38" t="s">
        <v>58</v>
      </c>
      <c r="E53" s="39" t="s">
        <v>553</v>
      </c>
    </row>
    <row r="54" spans="1:5" ht="38.25">
      <c r="A54" t="s">
        <v>60</v>
      </c>
      <c r="E54" s="37" t="s">
        <v>554</v>
      </c>
    </row>
    <row r="55" spans="1:16" ht="12.75">
      <c r="A55" s="26" t="s">
        <v>51</v>
      </c>
      <c s="31" t="s">
        <v>154</v>
      </c>
      <c s="31" t="s">
        <v>203</v>
      </c>
      <c s="26" t="s">
        <v>63</v>
      </c>
      <c s="32" t="s">
        <v>204</v>
      </c>
      <c s="33" t="s">
        <v>111</v>
      </c>
      <c s="34">
        <v>306</v>
      </c>
      <c s="35">
        <v>0</v>
      </c>
      <c s="35">
        <f>ROUND(ROUND(H55,2)*ROUND(G55,3),2)</f>
      </c>
      <c s="33" t="s">
        <v>65</v>
      </c>
      <c r="O55">
        <f>(I55*21)/100</f>
      </c>
      <c t="s">
        <v>26</v>
      </c>
    </row>
    <row r="56" spans="1:5" ht="25.5">
      <c r="A56" s="36" t="s">
        <v>56</v>
      </c>
      <c r="E56" s="37" t="s">
        <v>555</v>
      </c>
    </row>
    <row r="57" spans="1:5" ht="12.75">
      <c r="A57" s="38" t="s">
        <v>58</v>
      </c>
      <c r="E57" s="39" t="s">
        <v>556</v>
      </c>
    </row>
    <row r="58" spans="1:5" ht="38.25">
      <c r="A58" t="s">
        <v>60</v>
      </c>
      <c r="E58" s="37" t="s">
        <v>207</v>
      </c>
    </row>
    <row r="59" spans="1:16" ht="12.75">
      <c r="A59" s="26" t="s">
        <v>51</v>
      </c>
      <c s="31" t="s">
        <v>159</v>
      </c>
      <c s="31" t="s">
        <v>209</v>
      </c>
      <c s="26" t="s">
        <v>63</v>
      </c>
      <c s="32" t="s">
        <v>210</v>
      </c>
      <c s="33" t="s">
        <v>111</v>
      </c>
      <c s="34">
        <v>545</v>
      </c>
      <c s="35">
        <v>0</v>
      </c>
      <c s="35">
        <f>ROUND(ROUND(H59,2)*ROUND(G59,3),2)</f>
      </c>
      <c s="33" t="s">
        <v>65</v>
      </c>
      <c r="O59">
        <f>(I59*21)/100</f>
      </c>
      <c t="s">
        <v>26</v>
      </c>
    </row>
    <row r="60" spans="1:5" ht="38.25">
      <c r="A60" s="36" t="s">
        <v>56</v>
      </c>
      <c r="E60" s="37" t="s">
        <v>211</v>
      </c>
    </row>
    <row r="61" spans="1:5" ht="38.25">
      <c r="A61" s="38" t="s">
        <v>58</v>
      </c>
      <c r="E61" s="39" t="s">
        <v>557</v>
      </c>
    </row>
    <row r="62" spans="1:5" ht="25.5">
      <c r="A62" t="s">
        <v>60</v>
      </c>
      <c r="E62" s="37" t="s">
        <v>213</v>
      </c>
    </row>
    <row r="63" spans="1:16" ht="12.75">
      <c r="A63" s="26" t="s">
        <v>51</v>
      </c>
      <c s="31" t="s">
        <v>162</v>
      </c>
      <c s="31" t="s">
        <v>215</v>
      </c>
      <c s="26" t="s">
        <v>63</v>
      </c>
      <c s="32" t="s">
        <v>216</v>
      </c>
      <c s="33" t="s">
        <v>111</v>
      </c>
      <c s="34">
        <v>1090</v>
      </c>
      <c s="35">
        <v>0</v>
      </c>
      <c s="35">
        <f>ROUND(ROUND(H63,2)*ROUND(G63,3),2)</f>
      </c>
      <c s="33" t="s">
        <v>65</v>
      </c>
      <c r="O63">
        <f>(I63*21)/100</f>
      </c>
      <c t="s">
        <v>26</v>
      </c>
    </row>
    <row r="64" spans="1:5" ht="63.75">
      <c r="A64" s="36" t="s">
        <v>56</v>
      </c>
      <c r="E64" s="37" t="s">
        <v>558</v>
      </c>
    </row>
    <row r="65" spans="1:5" ht="12.75">
      <c r="A65" s="38" t="s">
        <v>58</v>
      </c>
      <c r="E65" s="39" t="s">
        <v>559</v>
      </c>
    </row>
    <row r="66" spans="1:5" ht="38.25">
      <c r="A66" t="s">
        <v>60</v>
      </c>
      <c r="E66" s="37" t="s">
        <v>219</v>
      </c>
    </row>
    <row r="67" spans="1:16" ht="12.75">
      <c r="A67" s="26" t="s">
        <v>51</v>
      </c>
      <c s="31" t="s">
        <v>168</v>
      </c>
      <c s="31" t="s">
        <v>560</v>
      </c>
      <c s="26" t="s">
        <v>63</v>
      </c>
      <c s="32" t="s">
        <v>561</v>
      </c>
      <c s="33" t="s">
        <v>111</v>
      </c>
      <c s="34">
        <v>817.5</v>
      </c>
      <c s="35">
        <v>0</v>
      </c>
      <c s="35">
        <f>ROUND(ROUND(H67,2)*ROUND(G67,3),2)</f>
      </c>
      <c s="33" t="s">
        <v>65</v>
      </c>
      <c r="O67">
        <f>(I67*21)/100</f>
      </c>
      <c t="s">
        <v>26</v>
      </c>
    </row>
    <row r="68" spans="1:5" ht="38.25">
      <c r="A68" s="36" t="s">
        <v>56</v>
      </c>
      <c r="E68" s="37" t="s">
        <v>562</v>
      </c>
    </row>
    <row r="69" spans="1:5" ht="12.75">
      <c r="A69" s="38" t="s">
        <v>58</v>
      </c>
      <c r="E69" s="39" t="s">
        <v>563</v>
      </c>
    </row>
    <row r="70" spans="1:5" ht="25.5">
      <c r="A70" t="s">
        <v>60</v>
      </c>
      <c r="E70" s="37" t="s">
        <v>564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